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320" windowHeight="11640" firstSheet="1" activeTab="9"/>
  </bookViews>
  <sheets>
    <sheet name="нарматив дох" sheetId="12" r:id="rId1"/>
    <sheet name="коды адм" sheetId="11" r:id="rId2"/>
    <sheet name="доходы" sheetId="10" r:id="rId3"/>
    <sheet name="источники" sheetId="7" r:id="rId4"/>
    <sheet name="Ведом" sheetId="2" r:id="rId5"/>
    <sheet name="Функц" sheetId="3" r:id="rId6"/>
    <sheet name="РзПр" sheetId="4" r:id="rId7"/>
    <sheet name="КЦСР" sheetId="6" r:id="rId8"/>
    <sheet name="прогр замств" sheetId="8" r:id="rId9"/>
    <sheet name="муниц гарант" sheetId="9" r:id="rId10"/>
  </sheets>
  <externalReferences>
    <externalReference r:id="rId11"/>
  </externalReferences>
  <definedNames>
    <definedName name="__bookmark_1" localSheetId="2">[1]Доходы_НОВ!#REF!</definedName>
    <definedName name="__bookmark_1" localSheetId="1">[1]Доходы_НОВ!#REF!</definedName>
    <definedName name="__bookmark_1" localSheetId="0">[1]Доходы_НОВ!#REF!</definedName>
    <definedName name="__bookmark_1">[1]Доходы_НОВ!#REF!</definedName>
    <definedName name="__bookmark_3" localSheetId="2">#REF!</definedName>
    <definedName name="__bookmark_3" localSheetId="1">#REF!</definedName>
    <definedName name="__bookmark_3" localSheetId="0">#REF!</definedName>
    <definedName name="__bookmark_3">#REF!</definedName>
    <definedName name="__bookmark_4" localSheetId="2">#REF!</definedName>
    <definedName name="__bookmark_4" localSheetId="1">#REF!</definedName>
    <definedName name="__bookmark_4" localSheetId="0">#REF!</definedName>
    <definedName name="__bookmark_4">#REF!</definedName>
    <definedName name="__bookmark_5" localSheetId="2">#REF!</definedName>
    <definedName name="__bookmark_5" localSheetId="1">#REF!</definedName>
    <definedName name="__bookmark_5" localSheetId="0">#REF!</definedName>
    <definedName name="__bookmark_5">#REF!</definedName>
    <definedName name="_xlnm._FilterDatabase" localSheetId="4" hidden="1">Ведом!$M$14:$Z$132</definedName>
    <definedName name="_xlnm._FilterDatabase" localSheetId="7" hidden="1">КЦСР!$M$16:$Z$108</definedName>
    <definedName name="_xlnm._FilterDatabase" localSheetId="6" hidden="1">РзПр!$M$15:$Z$131</definedName>
    <definedName name="_xlnm._FilterDatabase" localSheetId="5" hidden="1">Функц!$N$15:$AA$39</definedName>
    <definedName name="_xlnm.Print_Titles" localSheetId="5">Функц!$14:$15</definedName>
    <definedName name="_xlnm.Print_Area" localSheetId="2">доходы!$B$1:$F$112</definedName>
    <definedName name="_xlnm.Print_Area" localSheetId="9">'муниц гарант'!$A$1:$K$22</definedName>
    <definedName name="_xlnm.Print_Area" localSheetId="0">'нарматив дох'!$A$1:$C$128</definedName>
    <definedName name="_xlnm.Print_Area" localSheetId="8">'прогр замств'!$A$1:$D$22</definedName>
    <definedName name="ттт" localSheetId="2">[1]Доходы_НОВ!#REF!</definedName>
    <definedName name="ттт" localSheetId="1">[1]Доходы_НОВ!#REF!</definedName>
    <definedName name="ттт" localSheetId="0">[1]Доходы_НОВ!#REF!</definedName>
    <definedName name="ттт">[1]Доходы_НОВ!#REF!</definedName>
  </definedNames>
  <calcPr calcId="114210" fullCalcOnLoad="1"/>
</workbook>
</file>

<file path=xl/calcChain.xml><?xml version="1.0" encoding="utf-8"?>
<calcChain xmlns="http://schemas.openxmlformats.org/spreadsheetml/2006/main">
  <c r="X109" i="6"/>
  <c r="X111"/>
  <c r="X103"/>
  <c r="X104"/>
  <c r="X105"/>
  <c r="X106"/>
  <c r="X107"/>
  <c r="Z100"/>
  <c r="Y100"/>
  <c r="X100"/>
  <c r="X70" i="4"/>
  <c r="X71"/>
  <c r="X72"/>
  <c r="X103"/>
  <c r="X56"/>
  <c r="X119"/>
  <c r="X120"/>
  <c r="X121"/>
  <c r="X122"/>
  <c r="X123"/>
  <c r="X126" i="2"/>
  <c r="X104"/>
  <c r="Y35" i="3"/>
  <c r="X120" i="2"/>
  <c r="X121"/>
  <c r="X122"/>
  <c r="X123"/>
  <c r="X124"/>
  <c r="X74"/>
  <c r="X73"/>
  <c r="X72"/>
  <c r="D38" i="10"/>
  <c r="X89" i="6"/>
  <c r="X54"/>
  <c r="X53"/>
  <c r="X52"/>
  <c r="X36"/>
  <c r="X38"/>
  <c r="X24"/>
  <c r="X43" i="4"/>
  <c r="X42"/>
  <c r="X41"/>
  <c r="X35"/>
  <c r="X25"/>
  <c r="X44" i="2"/>
  <c r="X43"/>
  <c r="X25"/>
  <c r="Y25"/>
  <c r="F19" i="10"/>
  <c r="E19"/>
  <c r="X33" i="4"/>
  <c r="X32"/>
  <c r="Y16" i="3"/>
  <c r="X34" i="2"/>
  <c r="X33"/>
  <c r="X93" i="6"/>
  <c r="X88"/>
  <c r="X96"/>
  <c r="X95"/>
  <c r="Z89"/>
  <c r="Y89"/>
  <c r="Z85"/>
  <c r="Z84"/>
  <c r="Y85"/>
  <c r="X85"/>
  <c r="X84"/>
  <c r="X29" i="4"/>
  <c r="X24"/>
  <c r="Z29" i="2"/>
  <c r="Y29"/>
  <c r="X29"/>
  <c r="Z107"/>
  <c r="Z106"/>
  <c r="Z105"/>
  <c r="Y107"/>
  <c r="Y106"/>
  <c r="Y105"/>
  <c r="X68"/>
  <c r="E33" i="10"/>
  <c r="X57" i="2"/>
  <c r="X42"/>
  <c r="X36"/>
  <c r="F38" i="10"/>
  <c r="E38"/>
  <c r="D88"/>
  <c r="AA21" i="3"/>
  <c r="Y24" i="2"/>
  <c r="Y23"/>
  <c r="Y22"/>
  <c r="X56"/>
  <c r="Y56"/>
  <c r="Z56"/>
  <c r="Z19" i="6"/>
  <c r="Y19"/>
  <c r="Y18"/>
  <c r="X19"/>
  <c r="Z25" i="4"/>
  <c r="Z24"/>
  <c r="Z23"/>
  <c r="Z22"/>
  <c r="Y25"/>
  <c r="AA16" i="3"/>
  <c r="Z16"/>
  <c r="Z25" i="2"/>
  <c r="Y97"/>
  <c r="Y96"/>
  <c r="Y23" i="3"/>
  <c r="F109" i="10"/>
  <c r="E109"/>
  <c r="D109"/>
  <c r="F99"/>
  <c r="E99"/>
  <c r="D99"/>
  <c r="F97"/>
  <c r="E97"/>
  <c r="E96"/>
  <c r="D97"/>
  <c r="D96"/>
  <c r="F94"/>
  <c r="E94"/>
  <c r="D94"/>
  <c r="F92"/>
  <c r="E92"/>
  <c r="D92"/>
  <c r="F88"/>
  <c r="E88"/>
  <c r="F85"/>
  <c r="F84"/>
  <c r="F83"/>
  <c r="E85"/>
  <c r="E84"/>
  <c r="E83"/>
  <c r="D85"/>
  <c r="D84"/>
  <c r="F79"/>
  <c r="E79"/>
  <c r="D79"/>
  <c r="F77"/>
  <c r="E77"/>
  <c r="E76"/>
  <c r="D77"/>
  <c r="D76"/>
  <c r="F74"/>
  <c r="E74"/>
  <c r="E73"/>
  <c r="D74"/>
  <c r="F73"/>
  <c r="D73"/>
  <c r="F71"/>
  <c r="E71"/>
  <c r="E70"/>
  <c r="D71"/>
  <c r="F70"/>
  <c r="D70"/>
  <c r="F68"/>
  <c r="E68"/>
  <c r="E67"/>
  <c r="D68"/>
  <c r="F67"/>
  <c r="D67"/>
  <c r="F65"/>
  <c r="E65"/>
  <c r="E64"/>
  <c r="D65"/>
  <c r="F64"/>
  <c r="D64"/>
  <c r="F61"/>
  <c r="E61"/>
  <c r="D61"/>
  <c r="F59"/>
  <c r="E59"/>
  <c r="D59"/>
  <c r="D58"/>
  <c r="D57"/>
  <c r="F55"/>
  <c r="F54"/>
  <c r="E55"/>
  <c r="D55"/>
  <c r="E54"/>
  <c r="D54"/>
  <c r="F52"/>
  <c r="E52"/>
  <c r="D52"/>
  <c r="F50"/>
  <c r="F49"/>
  <c r="F48"/>
  <c r="E50"/>
  <c r="D50"/>
  <c r="E49"/>
  <c r="E48"/>
  <c r="F46"/>
  <c r="F45"/>
  <c r="F44"/>
  <c r="E46"/>
  <c r="D46"/>
  <c r="D45"/>
  <c r="D44"/>
  <c r="E45"/>
  <c r="E44"/>
  <c r="F42"/>
  <c r="F41"/>
  <c r="E42"/>
  <c r="E41"/>
  <c r="D42"/>
  <c r="D41"/>
  <c r="F36"/>
  <c r="E36"/>
  <c r="D36"/>
  <c r="F33"/>
  <c r="D33"/>
  <c r="F29"/>
  <c r="F28"/>
  <c r="E29"/>
  <c r="D29"/>
  <c r="E28"/>
  <c r="D28"/>
  <c r="F18"/>
  <c r="E18"/>
  <c r="D19"/>
  <c r="D18"/>
  <c r="F14"/>
  <c r="F13"/>
  <c r="E14"/>
  <c r="E13"/>
  <c r="D14"/>
  <c r="D13"/>
  <c r="C35" i="7"/>
  <c r="E28"/>
  <c r="D28"/>
  <c r="C28"/>
  <c r="E26"/>
  <c r="D26"/>
  <c r="C26"/>
  <c r="E25"/>
  <c r="D25"/>
  <c r="C25"/>
  <c r="E23"/>
  <c r="D23"/>
  <c r="D20"/>
  <c r="C23"/>
  <c r="E21"/>
  <c r="E20"/>
  <c r="D21"/>
  <c r="C21"/>
  <c r="C20"/>
  <c r="C19"/>
  <c r="E17"/>
  <c r="D17"/>
  <c r="C17"/>
  <c r="E15"/>
  <c r="D15"/>
  <c r="C15"/>
  <c r="E14"/>
  <c r="D14"/>
  <c r="D13"/>
  <c r="C14"/>
  <c r="E13"/>
  <c r="Z99" i="6"/>
  <c r="Z98"/>
  <c r="Z81"/>
  <c r="Z80"/>
  <c r="Z79"/>
  <c r="Z78"/>
  <c r="Z76"/>
  <c r="Z75"/>
  <c r="Z74"/>
  <c r="Z72"/>
  <c r="Z71"/>
  <c r="Z70"/>
  <c r="Z67"/>
  <c r="Z66"/>
  <c r="Z65"/>
  <c r="Z64"/>
  <c r="Z62"/>
  <c r="Z61"/>
  <c r="Z60"/>
  <c r="Z59"/>
  <c r="Z57"/>
  <c r="Z56"/>
  <c r="Z51"/>
  <c r="Z50"/>
  <c r="Z48"/>
  <c r="Z47"/>
  <c r="Z46"/>
  <c r="Z44"/>
  <c r="Z43"/>
  <c r="Z36"/>
  <c r="Z35"/>
  <c r="Z34"/>
  <c r="Z33"/>
  <c r="Z31"/>
  <c r="Z30"/>
  <c r="Z29"/>
  <c r="Z28"/>
  <c r="Z25"/>
  <c r="Z24"/>
  <c r="Z18"/>
  <c r="Y99"/>
  <c r="Y98"/>
  <c r="Y84"/>
  <c r="Y81"/>
  <c r="Y80"/>
  <c r="Y79"/>
  <c r="Y78"/>
  <c r="Y76"/>
  <c r="Y75"/>
  <c r="Y74"/>
  <c r="Y72"/>
  <c r="Y71"/>
  <c r="Y70"/>
  <c r="Y67"/>
  <c r="Y66"/>
  <c r="Y65"/>
  <c r="Y64"/>
  <c r="Y62"/>
  <c r="Y61"/>
  <c r="Y60"/>
  <c r="Y59"/>
  <c r="Y57"/>
  <c r="Y56"/>
  <c r="Y51"/>
  <c r="Y50"/>
  <c r="Y48"/>
  <c r="Y47"/>
  <c r="Y46"/>
  <c r="Y44"/>
  <c r="Y43"/>
  <c r="Y36"/>
  <c r="Y35"/>
  <c r="Y34"/>
  <c r="Y33"/>
  <c r="Y31"/>
  <c r="Y30"/>
  <c r="Y29"/>
  <c r="Y28"/>
  <c r="Y25"/>
  <c r="Y24"/>
  <c r="X18"/>
  <c r="X25"/>
  <c r="X31"/>
  <c r="X30"/>
  <c r="X29"/>
  <c r="X28"/>
  <c r="X35"/>
  <c r="X34"/>
  <c r="X33"/>
  <c r="X44"/>
  <c r="X43"/>
  <c r="X48"/>
  <c r="X47"/>
  <c r="X46"/>
  <c r="X57"/>
  <c r="X56"/>
  <c r="X51"/>
  <c r="X50"/>
  <c r="X62"/>
  <c r="X61"/>
  <c r="X60"/>
  <c r="X59"/>
  <c r="X67"/>
  <c r="X66"/>
  <c r="X65"/>
  <c r="X64"/>
  <c r="X72"/>
  <c r="X71"/>
  <c r="X70"/>
  <c r="X76"/>
  <c r="X75"/>
  <c r="X74"/>
  <c r="X81"/>
  <c r="X80"/>
  <c r="X79"/>
  <c r="X78"/>
  <c r="X99"/>
  <c r="X98"/>
  <c r="X130" i="4"/>
  <c r="Z117"/>
  <c r="Z116"/>
  <c r="Z115"/>
  <c r="Z114"/>
  <c r="Z113"/>
  <c r="Z112"/>
  <c r="Z110"/>
  <c r="Z109"/>
  <c r="Z108"/>
  <c r="Z106"/>
  <c r="Z105"/>
  <c r="Z104"/>
  <c r="Z99"/>
  <c r="Z98"/>
  <c r="Z96"/>
  <c r="Z95"/>
  <c r="Z90"/>
  <c r="Z89"/>
  <c r="Z88"/>
  <c r="Z87"/>
  <c r="Z86"/>
  <c r="Z84"/>
  <c r="Z83"/>
  <c r="Z82"/>
  <c r="Z81"/>
  <c r="Z80"/>
  <c r="Z77"/>
  <c r="Z76"/>
  <c r="Z69"/>
  <c r="Z68"/>
  <c r="Z66"/>
  <c r="Z65"/>
  <c r="Z63"/>
  <c r="Z62"/>
  <c r="Z55"/>
  <c r="Z54"/>
  <c r="Z53"/>
  <c r="Z52"/>
  <c r="Z49"/>
  <c r="Z48"/>
  <c r="Z47"/>
  <c r="Z46"/>
  <c r="Z45"/>
  <c r="Z20"/>
  <c r="Y117"/>
  <c r="Y116"/>
  <c r="Y115"/>
  <c r="Y114"/>
  <c r="Y113"/>
  <c r="Y112"/>
  <c r="Y110"/>
  <c r="Y109"/>
  <c r="Y108"/>
  <c r="Y106"/>
  <c r="Y105"/>
  <c r="Y104"/>
  <c r="Y99"/>
  <c r="Y98"/>
  <c r="Y96"/>
  <c r="Y95"/>
  <c r="Y90"/>
  <c r="Y89"/>
  <c r="Y88"/>
  <c r="Y87"/>
  <c r="Y86"/>
  <c r="Y84"/>
  <c r="Y83"/>
  <c r="Y82"/>
  <c r="Y81"/>
  <c r="Y80"/>
  <c r="Y77"/>
  <c r="Y76"/>
  <c r="Y69"/>
  <c r="Y68"/>
  <c r="Y66"/>
  <c r="Y65"/>
  <c r="Y63"/>
  <c r="Y62"/>
  <c r="Y55"/>
  <c r="Y54"/>
  <c r="Y53"/>
  <c r="Y52"/>
  <c r="Y49"/>
  <c r="Y48"/>
  <c r="Y47"/>
  <c r="Y46"/>
  <c r="Y45"/>
  <c r="Y24"/>
  <c r="Y23"/>
  <c r="Y22"/>
  <c r="Y20"/>
  <c r="Y18"/>
  <c r="Y17"/>
  <c r="X20"/>
  <c r="X18"/>
  <c r="X17"/>
  <c r="X49"/>
  <c r="X48"/>
  <c r="X47"/>
  <c r="X46"/>
  <c r="X45"/>
  <c r="X55"/>
  <c r="X54"/>
  <c r="X53"/>
  <c r="X52"/>
  <c r="X63"/>
  <c r="X62"/>
  <c r="X66"/>
  <c r="X65"/>
  <c r="X77"/>
  <c r="X76"/>
  <c r="X69"/>
  <c r="X68"/>
  <c r="X84"/>
  <c r="X83"/>
  <c r="X82"/>
  <c r="X81"/>
  <c r="X80"/>
  <c r="X90"/>
  <c r="X89"/>
  <c r="X88"/>
  <c r="X87"/>
  <c r="X86"/>
  <c r="X96"/>
  <c r="X95"/>
  <c r="X99"/>
  <c r="X98"/>
  <c r="X106"/>
  <c r="X105"/>
  <c r="X104"/>
  <c r="X110"/>
  <c r="X109"/>
  <c r="X108"/>
  <c r="X116"/>
  <c r="X115"/>
  <c r="X114"/>
  <c r="X113"/>
  <c r="X112"/>
  <c r="AA32" i="3"/>
  <c r="Z32"/>
  <c r="AA28"/>
  <c r="Z28"/>
  <c r="AA25"/>
  <c r="Z25"/>
  <c r="AA23"/>
  <c r="Z23"/>
  <c r="Z21"/>
  <c r="Y34"/>
  <c r="Y21"/>
  <c r="Y25"/>
  <c r="Y28"/>
  <c r="Y32"/>
  <c r="Y38"/>
  <c r="Z118" i="2"/>
  <c r="Z117"/>
  <c r="Z116"/>
  <c r="Z115"/>
  <c r="Z114"/>
  <c r="Z113"/>
  <c r="Y118"/>
  <c r="Y117"/>
  <c r="Y116"/>
  <c r="Y115"/>
  <c r="Y114"/>
  <c r="Y113"/>
  <c r="Z111"/>
  <c r="Z110"/>
  <c r="Z109"/>
  <c r="Y111"/>
  <c r="Y110"/>
  <c r="Y109"/>
  <c r="Z100"/>
  <c r="Z99"/>
  <c r="Y100"/>
  <c r="Y99"/>
  <c r="Z97"/>
  <c r="Z96"/>
  <c r="Z91"/>
  <c r="Y91"/>
  <c r="Z90"/>
  <c r="Z89"/>
  <c r="Z88"/>
  <c r="Z87"/>
  <c r="Y90"/>
  <c r="Y89"/>
  <c r="Y88"/>
  <c r="Y87"/>
  <c r="Z85"/>
  <c r="Z84"/>
  <c r="Z83"/>
  <c r="Z82"/>
  <c r="Z81"/>
  <c r="Y85"/>
  <c r="Y84"/>
  <c r="Y83"/>
  <c r="Y82"/>
  <c r="Y81"/>
  <c r="Z78"/>
  <c r="Z77"/>
  <c r="Z76"/>
  <c r="Z71"/>
  <c r="Z70"/>
  <c r="Y78"/>
  <c r="Y77"/>
  <c r="Y76"/>
  <c r="Y71"/>
  <c r="Y70"/>
  <c r="Z68"/>
  <c r="Z67"/>
  <c r="Y68"/>
  <c r="Y67"/>
  <c r="Z65"/>
  <c r="Z64"/>
  <c r="Y65"/>
  <c r="Y64"/>
  <c r="Z54"/>
  <c r="Z53"/>
  <c r="Y55"/>
  <c r="Z55"/>
  <c r="Y54"/>
  <c r="Y53"/>
  <c r="Z50"/>
  <c r="Z49"/>
  <c r="Z48"/>
  <c r="Z47"/>
  <c r="Z46"/>
  <c r="Y50"/>
  <c r="Y49"/>
  <c r="Y48"/>
  <c r="Y47"/>
  <c r="Y46"/>
  <c r="Z24"/>
  <c r="Z23"/>
  <c r="Z22"/>
  <c r="Z20"/>
  <c r="Z18"/>
  <c r="Z17"/>
  <c r="Y20"/>
  <c r="Y18"/>
  <c r="Y17"/>
  <c r="X20"/>
  <c r="X18"/>
  <c r="X17"/>
  <c r="X50"/>
  <c r="X49"/>
  <c r="X48"/>
  <c r="X47"/>
  <c r="X46"/>
  <c r="X55"/>
  <c r="X65"/>
  <c r="X64"/>
  <c r="X67"/>
  <c r="X78"/>
  <c r="X77"/>
  <c r="X76"/>
  <c r="X85"/>
  <c r="X84"/>
  <c r="X83"/>
  <c r="X82"/>
  <c r="X81"/>
  <c r="X91"/>
  <c r="X90"/>
  <c r="X89"/>
  <c r="X88"/>
  <c r="X87"/>
  <c r="X97"/>
  <c r="X96"/>
  <c r="X100"/>
  <c r="X99"/>
  <c r="X107"/>
  <c r="X106"/>
  <c r="X105"/>
  <c r="X111"/>
  <c r="X110"/>
  <c r="X109"/>
  <c r="X118"/>
  <c r="X117"/>
  <c r="X116"/>
  <c r="X115"/>
  <c r="X114"/>
  <c r="X113"/>
  <c r="Z18" i="4"/>
  <c r="Z17"/>
  <c r="Z16"/>
  <c r="X23"/>
  <c r="X22"/>
  <c r="Y39" i="3"/>
  <c r="X71" i="2"/>
  <c r="X70"/>
  <c r="E63" i="10"/>
  <c r="D63"/>
  <c r="F76"/>
  <c r="X17" i="6"/>
  <c r="X24" i="2"/>
  <c r="X23"/>
  <c r="X22"/>
  <c r="X16"/>
  <c r="X16" i="4"/>
  <c r="Z17" i="6"/>
  <c r="Z88"/>
  <c r="Z83"/>
  <c r="Y88"/>
  <c r="Y83"/>
  <c r="X83"/>
  <c r="Y17"/>
  <c r="Y16" i="4"/>
  <c r="Y16" i="2"/>
  <c r="Z16"/>
  <c r="E35" i="10"/>
  <c r="E32"/>
  <c r="C13" i="7"/>
  <c r="F58" i="10"/>
  <c r="F57"/>
  <c r="E91"/>
  <c r="F96"/>
  <c r="D35"/>
  <c r="D32"/>
  <c r="E58"/>
  <c r="E57"/>
  <c r="D91"/>
  <c r="Y95" i="2"/>
  <c r="Y94"/>
  <c r="Y93"/>
  <c r="Y80"/>
  <c r="C30" i="7"/>
  <c r="C12"/>
  <c r="Z69" i="6"/>
  <c r="Y69"/>
  <c r="X69"/>
  <c r="X42"/>
  <c r="X41"/>
  <c r="X27"/>
  <c r="X102" i="4"/>
  <c r="X101"/>
  <c r="Y94"/>
  <c r="Y93"/>
  <c r="Y92"/>
  <c r="X94"/>
  <c r="X93"/>
  <c r="X92"/>
  <c r="X79"/>
  <c r="Z61"/>
  <c r="Z60"/>
  <c r="Z59"/>
  <c r="Z58"/>
  <c r="X61"/>
  <c r="X60"/>
  <c r="X59"/>
  <c r="X58"/>
  <c r="X125"/>
  <c r="Z104" i="2"/>
  <c r="Z103"/>
  <c r="Z102"/>
  <c r="Z63"/>
  <c r="Z62"/>
  <c r="Z61"/>
  <c r="Z60"/>
  <c r="Y63"/>
  <c r="Y62"/>
  <c r="Y61"/>
  <c r="Y60"/>
  <c r="F91" i="10"/>
  <c r="F82"/>
  <c r="F81"/>
  <c r="E82"/>
  <c r="E81"/>
  <c r="D83"/>
  <c r="F63"/>
  <c r="D49"/>
  <c r="D48"/>
  <c r="F35"/>
  <c r="F32"/>
  <c r="F12"/>
  <c r="D30" i="7"/>
  <c r="D12"/>
  <c r="E30"/>
  <c r="E12"/>
  <c r="Z42" i="6"/>
  <c r="Z41"/>
  <c r="Z27"/>
  <c r="Y42"/>
  <c r="Y41"/>
  <c r="Y40"/>
  <c r="Y27"/>
  <c r="Z103" i="4"/>
  <c r="Z102"/>
  <c r="Z101"/>
  <c r="Z94"/>
  <c r="Z93"/>
  <c r="Z92"/>
  <c r="Z79"/>
  <c r="Y61"/>
  <c r="Y60"/>
  <c r="Y59"/>
  <c r="Y58"/>
  <c r="Y79"/>
  <c r="Y103"/>
  <c r="Y102"/>
  <c r="Y101"/>
  <c r="Y104" i="2"/>
  <c r="Y103"/>
  <c r="Y102"/>
  <c r="Z95"/>
  <c r="Z94"/>
  <c r="Z93"/>
  <c r="Z80"/>
  <c r="X103"/>
  <c r="X102"/>
  <c r="X95"/>
  <c r="X94"/>
  <c r="X93"/>
  <c r="X80"/>
  <c r="X63"/>
  <c r="X62"/>
  <c r="X61"/>
  <c r="X54"/>
  <c r="X53"/>
  <c r="X131" i="4"/>
  <c r="X60" i="2"/>
  <c r="X132"/>
  <c r="E12" i="10"/>
  <c r="D12"/>
  <c r="D82"/>
  <c r="D81"/>
  <c r="Z40" i="6"/>
  <c r="X40"/>
  <c r="Z126" i="2"/>
  <c r="Z131"/>
  <c r="Z109" i="6"/>
  <c r="E112" i="10"/>
  <c r="Y125" i="4"/>
  <c r="F112" i="10"/>
  <c r="Z125" i="4"/>
  <c r="Y126" i="2"/>
  <c r="Y131"/>
  <c r="D112" i="10"/>
  <c r="Z111" i="6"/>
  <c r="AA38" i="3"/>
  <c r="AA39"/>
  <c r="Z132" i="2"/>
  <c r="Z130" i="4"/>
  <c r="Z131"/>
  <c r="Y109" i="6"/>
  <c r="Y111"/>
  <c r="Y130" i="4"/>
  <c r="Y131"/>
  <c r="Z38" i="3"/>
  <c r="Z39"/>
  <c r="Y132" i="2"/>
</calcChain>
</file>

<file path=xl/sharedStrings.xml><?xml version="1.0" encoding="utf-8"?>
<sst xmlns="http://schemas.openxmlformats.org/spreadsheetml/2006/main" count="2693" uniqueCount="682">
  <si>
    <t>(МУНИЦИПАЛЬНЫХ ПРОГРАММ  ПРЕЧИСТИНСКОГО СЕЛЬСОВЕТА  И НЕПРОГРАММНЫМ НАПРАВЛЕНИЯМ</t>
  </si>
  <si>
    <t>МОПречистинский сельсовет</t>
  </si>
  <si>
    <t>В ЧАСТИ НАЛОГОВ НА ПРИБЫЛЬ, ДОХОДЫ</t>
  </si>
  <si>
    <t>В ЧАСТИ НАЛОГОВ НА ТОВАРЫ (РАБОТЫ,УСЛУГИ),РЕАЛИЗУЕМЫЕ НА ТЕРИИТОРИИ РОССИЙСКОЙ ФЕДЕРАЦИИ</t>
  </si>
  <si>
    <t>В ЧАСТИ НАЛОГОВ НА СОВОКУПНЫЙ ДОХОД</t>
  </si>
  <si>
    <t>В ЧАСТИ НАЛОГОВ НА ИМУЩЕСТВО</t>
  </si>
  <si>
    <t>1 06 06033 13 0000 110</t>
  </si>
  <si>
    <t>Земельный налог с организаций, обладающих земельным участком, расположенным в границах городских поселений</t>
  </si>
  <si>
    <t>В ЧАСТИ ГОСУДАРСТВЕННОЙ ПОШЛИНЫ</t>
  </si>
  <si>
    <t>1 08 07175 01 0000 110</t>
  </si>
  <si>
    <t>В ЧАСТИ ПОГАШЕНИЯ ЗАДОЛЖЕННОСТИ И ПЕРЕРАСЧЕТОВ ПО ОТДЕЛЬНЫМ НАЛОГАМ, СБОРАМ И ИНЫМ ОБЯЗАТЕЛЬНЫМ ПЛАТЕЖАМ</t>
  </si>
  <si>
    <t>Земельный налог (по обязательствам, возникшим до 1 января 2006 года), мобилизуемый на территориях сельских поселений</t>
  </si>
  <si>
    <t>В ЧАСТИ ДОХОДОВ ОТ ИСПОЛЬЗОВАНИЯ ИМУЩЕСТВА, НАХОДЯЩЕГОСЯ В ГОСУДАРСТВЕННОЙ И МУНИЦИПАЛЬНОЙ СОБСТВЕННОСТИ</t>
  </si>
  <si>
    <t>1 11 01050 10 0000 120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</si>
  <si>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сельских поселениям</t>
  </si>
  <si>
    <t>1 11 05026 10 0000 120</t>
  </si>
  <si>
    <t>Средства, получаемые от передачи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</si>
  <si>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Доходы от эксплуатации и использования имущества автомобильных дорог, находящихся в собственности сельских поселений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</si>
  <si>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</si>
  <si>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В ЧАСТИ ПЛАТЕЖЕЙ ПРИ ПОЛЬЗОВАНИИ ПРИРОДНЫМИ РЕСУРСАМИ</t>
  </si>
  <si>
    <t>Плата за пользование водными объектами, находящимися в собственности сельских поселений</t>
  </si>
  <si>
    <t>В ЧАСТИ ДОХОДОВ ОТ ОКАЗАНИИ ПЛАТНЫХ УСЛУГ И КОМПЕНСАЦИИ ЗАТАРТ ГОСУДАРСТВА</t>
  </si>
  <si>
    <t xml:space="preserve">В ЧАСТИ ДОХОДОВ ОТ ПРОДАЖИ МАТЕРИАЛЬНЫХ </t>
  </si>
  <si>
    <t>И НЕМАТЕРИАЛЬНЫХ АКТИВОВ</t>
  </si>
  <si>
    <t>1 14 02052 10 0000 440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</si>
  <si>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</si>
  <si>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1 14 06033 10 0000 430</t>
  </si>
  <si>
    <t>Доходы от продажи земельных участков,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</si>
  <si>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1 14 07030 10 0000 410</t>
  </si>
  <si>
    <t>Доходы от продажи недвижимого имущества одновременно с занятыми такими объектами недвижимого имущества земельными участками,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</si>
  <si>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В ЧАСТИ АДМИНИСТРАТИВНЫХ ПЛАТЕЖЕЙ И СБОРОВ</t>
  </si>
  <si>
    <t>В ЧАСТИ ШТРАФОВ, САНКЦИЙ, ВОЗМЕЩЕНИЕ УЩЕРБА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</si>
  <si>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сельских поселений</t>
  </si>
  <si>
    <t>1 16 25074 10 0000 140</t>
  </si>
  <si>
    <t>Денежные взыскания (штрафы) за нарушение лесного законодательства на лесных участках, находящихся в собственности сельских поселений</t>
  </si>
  <si>
    <t>1 16 25085 10 0000 140</t>
  </si>
  <si>
    <t>Денежные взыскания (штрафы) за нарушение водного законодательства, установленное на водных объектах, находящихся в собственности сельских поселений</t>
  </si>
  <si>
    <t>1 16 30015 01 0000 140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</si>
  <si>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сельских поселений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</si>
  <si>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</si>
  <si>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</si>
  <si>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В ЧАСТИ ПРОЧИХ НЕНАЛОГОВЫХ ДОХОДОВ</t>
  </si>
  <si>
    <t xml:space="preserve">                                                                                                   МОПречистинский сельсовет</t>
  </si>
  <si>
    <t xml:space="preserve">                Приложение № 1</t>
  </si>
  <si>
    <t xml:space="preserve">                                                                              Приложение № 2</t>
  </si>
  <si>
    <t xml:space="preserve">                                                                              Приложение № 3</t>
  </si>
  <si>
    <t>Приложение № 5</t>
  </si>
  <si>
    <t>Приложение № 6</t>
  </si>
  <si>
    <t>Приложение № 7</t>
  </si>
  <si>
    <t>Приложение № 8</t>
  </si>
  <si>
    <t>Приложение № 9</t>
  </si>
  <si>
    <t>Приложение № _10___</t>
  </si>
  <si>
    <t>Приложение № __11__</t>
  </si>
  <si>
    <t>Уплата членских взносов</t>
  </si>
  <si>
    <t>Уплата налогов, сборов и  иных платежей</t>
  </si>
  <si>
    <t>2020 год</t>
  </si>
  <si>
    <t>Прочие безвозмездные поступления в бюджеты сельских поселений, по договорам СЭП</t>
  </si>
  <si>
    <t>Безвозмездные поступления в бюджеты сельских поселений на реализацию  проектов  общественной инфраструктуры, основанных на местных инициативах</t>
  </si>
  <si>
    <t>L4970</t>
  </si>
  <si>
    <t>Прочие межбюджетные трансферты  на софинансирование расходов по подготовке документов для внесения в государственный кадастр недвижимости сведений о границах муниципальных образований, границах населенных пунктов, территориальных зонах, зонах с особыми условиями использования территорий.</t>
  </si>
  <si>
    <t>2019год</t>
  </si>
  <si>
    <t>2021 год</t>
  </si>
  <si>
    <t>НА 2019 ГОД  И ПЛАНОВЫЙ ПЕРИОД 2020, 2021 ГОДЫ</t>
  </si>
  <si>
    <t>Дотации бюджетам сельских поселений на поддержку мер по обеспечению сбалансированности бюджетов на уплату налога на имущество</t>
  </si>
  <si>
    <t>Прочие безвозмездные трансферты</t>
  </si>
  <si>
    <t>202 49999 10 6888 150</t>
  </si>
  <si>
    <t>Прочие  межбюджетные трансферты, передаваемые бюджетам сельских поселений на финансовое обеспечение минимального размера оплаты труда работников бюджетной сферы</t>
  </si>
  <si>
    <t>НА 2019 ГОД И ПЛАНОВЫЙ ПЕРИОД 2020, 2021 ГОДЫ</t>
  </si>
  <si>
    <t>Уплата налога на имущества</t>
  </si>
  <si>
    <t xml:space="preserve">                    86 0 00 00000</t>
  </si>
  <si>
    <t xml:space="preserve">                    86 0 07 95555</t>
  </si>
  <si>
    <t>Защита населений и территории от черезвычайных ситуаций природного и техногенного характера,гражданская оборона</t>
  </si>
  <si>
    <t>Подпрограмма"Защита населения и территории поселения от чрезвычайных ситуаций природного и техногенного характера и организация гражданской обороны"</t>
  </si>
  <si>
    <t>Основное мероприятие "Участие в предупреждении и ликвидации последствий чрезвычайных ситуаций в границах поселения"</t>
  </si>
  <si>
    <t>В</t>
  </si>
  <si>
    <t>Финансовое обеспечение минимального размера оплаты труда работников бюджетной сферы (аппарат)</t>
  </si>
  <si>
    <t>Муниципальная программа "Совершенствование муниципального управления в муниципальном образовании  Пречистинский сельсовет на 2019 - 2023 годы"</t>
  </si>
  <si>
    <t>Муниципальная программа "Совершенствование муниципального управления в муниципальном образовании Пречистинский сельсовет на 2019 - 2023 годы"</t>
  </si>
  <si>
    <t>Муниципальная программа "Устойчивое развитие сельской территории муниципального образования Пречистинский сельсовет Оренбургского района Оренбургской области на 2019–2021 годы и на период до 2023 года"</t>
  </si>
  <si>
    <t>Муниципальная программа "Устойчивое развитие сельской территории муниципального образования  Пречистинский сельсовет Оренбургского района Оренбургской области на 2019–2021 годы и на период до 2023 года"</t>
  </si>
  <si>
    <t>Муниципальная программа "Развитие культуры села на 2019-2023 годы"</t>
  </si>
  <si>
    <t>ОБРАЗОВАНИЯ ПРЕЧИСТИНСКИЙ СЕЛЬСОВЕТ  НА 2019 ГОД И НА ПЛАНОВЫЙ</t>
  </si>
  <si>
    <t xml:space="preserve"> ПЕРИОД 2020 И 2021 ГОДОВ ПО РАЗДЕЛАМ И ПОДРАЗДЕЛАМ РАСХОДОВ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</si>
  <si>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ВЕДОМСТВЕННАЯ СТРУКТУРА РАСХОДОВ БЮДЖЕТА МУНИЦИПАЛЬНОГО ОБРАЗОВАНИЯ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</si>
  <si>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ПРЕЧИСТИНСКИЙ СЕЛЬСОВЕТ  НА 2019 ГОД И НА ПЛАНОВЫЙ ПЕРИОД 2020 И 2021 ГОДОВ</t>
  </si>
  <si>
    <t>РАСХОДОВ КЛАССИФИКАЦИИ РАСХОДОВ НА 2019 ГОД И НА ПЛАНОВЫЙ ПЕРИОД 2020 И 2021 ГОДОВ</t>
  </si>
  <si>
    <t>Уплата  налога на имущества</t>
  </si>
  <si>
    <t>Финансовое обеспечение минимального размера оплаты труда работников бюджетной сферы</t>
  </si>
  <si>
    <t>КЛАССИФИКАЦИИ РАСХОДОВ НА 2019 ГОД И ПЛАНОВЫЙ ПЕРИОД 2020 И 2021 ГОДОВ</t>
  </si>
  <si>
    <t>Осушествление деятельности главы муниципального образования</t>
  </si>
  <si>
    <t>Осуществление деятельности главы муниципального образования</t>
  </si>
  <si>
    <t>Основное мероприятие "Исполнение судебных актов и мировых соглашений"</t>
  </si>
  <si>
    <t>ПРОГРАММА МУНИЦИПАЛЬНЫХ ВНУТРЕННИХ ЗАИМСТВОВАНИЙ  МО ПРЕЧИСТИНСКИЙ СЕЛЬСОВЕТ   НА 2019 ГОД И НА ПЛАНОВЫЙ ПЕРИОД 2020 И 2021 ГОДОВ</t>
  </si>
  <si>
    <t xml:space="preserve">         Программа муниципальных внутренних заимствований на 2019 год и на плановый  период  2020  и  2021  годов  предусматривае т при необходимости покрытие дефицита бюджета муниципального образования Пречистинский сельсовет Оренбургского района Оренбургской области за счет привлечения кредитов от других бюджетов бюджетной системы Российской Федерации и кредитных организаций. </t>
  </si>
  <si>
    <t xml:space="preserve"> МУНИЦИПАЛЬНЫХ ГАРАНТИЙ БЮДЖЕТА МУНИЦИПАЛЬНОГО ОБРАЗОВАНИЯ ПРЕЧИСТИНСКИЙ  СЕЛЬСОВЕТ                                            В ВАЛЮТЕ РОССИЙСКОЙ ФЕДЕРАЦИИ НА 2019 ГОД И НА ПЛАНОВЫЙ ПЕРИОД 2020 И 2021 ГОДОВ</t>
  </si>
  <si>
    <t>Перечень муниципальных гарантий, подлежащих предоставлению в 2019-2021 годах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</si>
  <si>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</si>
  <si>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трансферты.</t>
  </si>
  <si>
    <t>202 15002 10 0001 150</t>
  </si>
  <si>
    <t>2 02 10000 00 0000 150</t>
  </si>
  <si>
    <t>2 02 15001 00 0000 150</t>
  </si>
  <si>
    <t>2 02 15001 10 0000 150</t>
  </si>
  <si>
    <t>2 02 15001 10 0001 150</t>
  </si>
  <si>
    <t>2 02 15001 10 0002 150</t>
  </si>
  <si>
    <t>2 02 15002 00 0000 150</t>
  </si>
  <si>
    <t>2 02 15002 10 0002 150</t>
  </si>
  <si>
    <t>2 02 30000 00 0000 150</t>
  </si>
  <si>
    <t>2 02 35118 00 0000 150</t>
  </si>
  <si>
    <t>2 02 35118 10 0000 150</t>
  </si>
  <si>
    <t>202 40000 00 0000 150</t>
  </si>
  <si>
    <t>2 02 15002 10 0810 150</t>
  </si>
  <si>
    <t>2 02 19999 10 0000 150</t>
  </si>
  <si>
    <t>202 01999 10 0002 150</t>
  </si>
  <si>
    <t>2 02 02999 10 0000 150</t>
  </si>
  <si>
    <t>2 02 30024 10 0000 150</t>
  </si>
  <si>
    <t>2 02 39999 10 0000 150</t>
  </si>
  <si>
    <t>2 02 40014 10 0000 150</t>
  </si>
  <si>
    <t>2 02 45144 10 0000 150</t>
  </si>
  <si>
    <t>2 02 45147 10 0000 150</t>
  </si>
  <si>
    <t>2 02 45160 10 0000 150</t>
  </si>
  <si>
    <t>2 02 49999 10 0000 150</t>
  </si>
  <si>
    <t>2 02 49999 10 0051 150</t>
  </si>
  <si>
    <t>2 02 49999 10 0077 150</t>
  </si>
  <si>
    <t>2 02 49999 10 0216 150</t>
  </si>
  <si>
    <t>2 02 49999 10 0298 150</t>
  </si>
  <si>
    <t>2 02 49999 10 0299 150</t>
  </si>
  <si>
    <t>2 02 49999 10 0301 150</t>
  </si>
  <si>
    <t>2 02 49999 10 0302 150</t>
  </si>
  <si>
    <t>2 02 49999 10 9981 150</t>
  </si>
  <si>
    <t>2 02 49999 10 9982 150</t>
  </si>
  <si>
    <t>202 49999 10 8820 150</t>
  </si>
  <si>
    <t>2 02 90054 10 0000 150</t>
  </si>
  <si>
    <t>2 07 05030 10 0000 150</t>
  </si>
  <si>
    <t>2 18 60010 10 0000 150</t>
  </si>
  <si>
    <t>2 19 60010 10 0000 150</t>
  </si>
  <si>
    <t xml:space="preserve">НОРМАТИВЫ ОТЧИСЛЕНИЙ ДОХОДОВ В БЮДЖЕТ МУНИЦИПАЛЬНОГО ОБРАЗОВАНИЯ ПРЕЧИСТИНСКИЙ СЕЛЬСОВЕТ НА 2019 ГОД  И НА ПЛАНОВЫЙ ПЕРИОД  2020 И 2021 ГОДОВ </t>
  </si>
  <si>
    <t xml:space="preserve">Перечень главных администраторов (администраторов) доходов бюджета муниципального образования Пречистинский сельсовет на 2019  год и плановый период 2020-2021 годов </t>
  </si>
  <si>
    <r>
      <t>Прочие межбюджетные трансферты  на софинансирование расходов по подготовке документов для внесения в государственный кадастр недвижимости сведений о границах муниципальных образований, границах населенных пунктов, территориальных зонах, зонах с особыми условиями использования территорий</t>
    </r>
    <r>
      <rPr>
        <sz val="13"/>
        <color indexed="8"/>
        <rFont val="Times New Roman"/>
        <family val="1"/>
        <charset val="204"/>
      </rPr>
      <t>.</t>
    </r>
  </si>
  <si>
    <t>207 05030 10 1000 150</t>
  </si>
  <si>
    <t>207 05030 10 9000 150</t>
  </si>
  <si>
    <t>2 08 05000 10 0000 150</t>
  </si>
  <si>
    <t>2 18 05010 10 0000 150</t>
  </si>
  <si>
    <t>2 18 05030 10 0000 150</t>
  </si>
  <si>
    <t>2 02 15002 10 0001 150</t>
  </si>
  <si>
    <t>2 02 49999 10 6888 150</t>
  </si>
  <si>
    <t>Прочие межбюджетные трансферты, передаваемые бюджетам сельских поселений на финансовое обеспечение минимальногоразмера оплаты труда работников бюджетной сферы</t>
  </si>
  <si>
    <t>Другие общегосударственные вопросы</t>
  </si>
  <si>
    <t>Участие в предупреждении и ликвидации последствий чрезвычайных ситуаций в границах поселения</t>
  </si>
  <si>
    <t>Межбюджетные трансферты из бюджетов поселений на осуществление части пономочий по решению вопросов местного значения, в соответствии с заключенными соглашениями ,на выполнение внешнего муниципального финансового контроля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</si>
  <si>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</si>
  <si>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</si>
  <si>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</si>
  <si>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</si>
  <si>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 xml:space="preserve">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</si>
  <si>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</si>
  <si>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</si>
  <si>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</si>
  <si>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дороги")</t>
  </si>
  <si>
    <t>1 03 02232 01 0000 110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</si>
  <si>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дороги")</t>
  </si>
  <si>
    <t>1 03 02242 01 0000 110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</si>
  <si>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дороги")</t>
  </si>
  <si>
    <t>1 03 02252 01 0000 110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</si>
  <si>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дороги")</t>
  </si>
  <si>
    <t>1 03 02262 01 0000 110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</si>
  <si>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</si>
  <si>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202 49999 10 6130 150</t>
  </si>
  <si>
    <t>Прочие межбюджетные трансферты на повышение заработной платы работникам МБУК</t>
  </si>
  <si>
    <t>Уплата налогов,сборов и иных платежей</t>
  </si>
  <si>
    <t>Выполнение других общегосударственных вопросов</t>
  </si>
  <si>
    <t>Подпрограмма "Управление муниципальным имуществом и земельыми ресурсами"</t>
  </si>
  <si>
    <t>Основное мероприятие "Мероприятия по  землеустройству и землепользованию"</t>
  </si>
  <si>
    <t>Мероприятия по  землеустройству и землепользованию</t>
  </si>
  <si>
    <t>Повышение заработной платы работникам муниципальных бюджетных учреждений культуры</t>
  </si>
  <si>
    <t>106 06 043 10 0000 110</t>
  </si>
  <si>
    <t>Земельный налог с физических лиц, обладающих земельным участком, расположенным в границах сельских поселений(пени по соотвествующему платежу)</t>
  </si>
  <si>
    <t>Прочие межбюджетные трансферты общего характера</t>
  </si>
  <si>
    <t>Основное мероприятие "Финансовое обеспечение полномочий в области градостроительной деятельности"</t>
  </si>
  <si>
    <t>Финансовое обеспечение полномочий в области градостроительной деятельности</t>
  </si>
  <si>
    <t>Развитие системы градорегулирования</t>
  </si>
  <si>
    <t xml:space="preserve">                                                                                               от27 декаюря 2019 г. № </t>
  </si>
  <si>
    <t xml:space="preserve">                                                                                               27 декабря 2019 г. № 145</t>
  </si>
  <si>
    <t>27 декабря 2019 г. № 145</t>
  </si>
  <si>
    <t xml:space="preserve">               27 декабря 2019 г. № 145 </t>
  </si>
  <si>
    <t>27 декабря 2019 года № 145</t>
  </si>
  <si>
    <t xml:space="preserve"> 27 декабря 2019 года № 145 </t>
  </si>
  <si>
    <t xml:space="preserve"> 27 декабря 2019 года № 145</t>
  </si>
  <si>
    <t xml:space="preserve">  27декабря 2019 года № 145</t>
  </si>
  <si>
    <t xml:space="preserve">  27 декабря 2019 г. №145 </t>
  </si>
  <si>
    <t>ВСЕГО РАСХОДОВ</t>
  </si>
  <si>
    <t/>
  </si>
  <si>
    <t>Условно утвержденные расходы</t>
  </si>
  <si>
    <t>00000</t>
  </si>
  <si>
    <t>00</t>
  </si>
  <si>
    <t>0</t>
  </si>
  <si>
    <t>01</t>
  </si>
  <si>
    <t>A</t>
  </si>
  <si>
    <t>85</t>
  </si>
  <si>
    <t>85A01L0200</t>
  </si>
  <si>
    <t>Социальные выплаты на приобретение жилья молодым семьям, в том числе отдельным категориям граждан</t>
  </si>
  <si>
    <t>85A0100000</t>
  </si>
  <si>
    <t>Основное мероприятие "Финансирование мероприятий по представлению социальных выплат на приобретение жилья молодым семьям, в том числе отдельным категориям граждан"</t>
  </si>
  <si>
    <t>85A0000000</t>
  </si>
  <si>
    <t>Подпрограмма "Обеспечение жильем молодых семей на 2014-2020 годы"</t>
  </si>
  <si>
    <t>8500000000</t>
  </si>
  <si>
    <t>Социальное обеспечение населения</t>
  </si>
  <si>
    <t>СОЦИАЛЬНАЯ ПОЛИТИКА</t>
  </si>
  <si>
    <t>610</t>
  </si>
  <si>
    <t>70011</t>
  </si>
  <si>
    <t>2</t>
  </si>
  <si>
    <t>81</t>
  </si>
  <si>
    <t>8120170011</t>
  </si>
  <si>
    <t>Субсидии бюджетным учреждениям</t>
  </si>
  <si>
    <t>Сохранение и развитие культуры</t>
  </si>
  <si>
    <t>8120100000</t>
  </si>
  <si>
    <t>Основное мероприятие "Сохранение и развитие культуры"</t>
  </si>
  <si>
    <t>8120000000</t>
  </si>
  <si>
    <t>Подпрограмма "Культура"</t>
  </si>
  <si>
    <t>70005</t>
  </si>
  <si>
    <t>1</t>
  </si>
  <si>
    <t>8110170005</t>
  </si>
  <si>
    <t>Развитие библиотечного дела</t>
  </si>
  <si>
    <t>8110100000</t>
  </si>
  <si>
    <t>Основное мероприятие "Развитие библиотечного дела"</t>
  </si>
  <si>
    <t>8110000000</t>
  </si>
  <si>
    <t>Подпрограмма "Наследие"</t>
  </si>
  <si>
    <t>8100000000</t>
  </si>
  <si>
    <t>Культура</t>
  </si>
  <si>
    <t>КУЛЬТУРА, КИНЕМАТОГРАФИЯ</t>
  </si>
  <si>
    <t>240</t>
  </si>
  <si>
    <t>90038</t>
  </si>
  <si>
    <t>03</t>
  </si>
  <si>
    <t>6</t>
  </si>
  <si>
    <t>8560390038</t>
  </si>
  <si>
    <t>Иные закупки товаров, работ и услуг для обеспечения государственных (муниципальных) нужд</t>
  </si>
  <si>
    <t>Освещение улиц</t>
  </si>
  <si>
    <t>8560300000</t>
  </si>
  <si>
    <t>Основное мероприятие "Освещение улиц"</t>
  </si>
  <si>
    <t>90036</t>
  </si>
  <si>
    <t>8560190036</t>
  </si>
  <si>
    <t>Благоустройство территории поселения</t>
  </si>
  <si>
    <t>8560100000</t>
  </si>
  <si>
    <t>Основное мероприятие "Благоустройство территории поселения"</t>
  </si>
  <si>
    <t>8560000000</t>
  </si>
  <si>
    <t>Подпрограмма "Развитие в сфере благоустройства территории"</t>
  </si>
  <si>
    <t>Благоустройство</t>
  </si>
  <si>
    <t>90035</t>
  </si>
  <si>
    <t>5</t>
  </si>
  <si>
    <t>8550390035</t>
  </si>
  <si>
    <t>Мероприятия в области коммунального хозяйства</t>
  </si>
  <si>
    <t>8550300000</t>
  </si>
  <si>
    <t>Основное мероприятие "Мероприятия в области коммунального хозяйства"</t>
  </si>
  <si>
    <t>8550000000</t>
  </si>
  <si>
    <t>Подпрограмма "Коммунальное хозяйство и модернизация объектов коммунальной инфраструктуры"</t>
  </si>
  <si>
    <t>Коммунальное хозяйство</t>
  </si>
  <si>
    <t>90032</t>
  </si>
  <si>
    <t>02</t>
  </si>
  <si>
    <t>4</t>
  </si>
  <si>
    <t>8540290032</t>
  </si>
  <si>
    <t>Мероприятия в области жилищного фонда</t>
  </si>
  <si>
    <t>8540200000</t>
  </si>
  <si>
    <t>Основное мероприятие "Мероприятия в области жилищного фонда"</t>
  </si>
  <si>
    <t>8540000000</t>
  </si>
  <si>
    <t>Подпрограмма "Жилищное хозяйство"</t>
  </si>
  <si>
    <t>Жилищное хозяйство</t>
  </si>
  <si>
    <t>ЖИЛИЩНО-КОММУНАЛЬНОЕ ХОЗЯЙСТВО</t>
  </si>
  <si>
    <t>3</t>
  </si>
  <si>
    <t>85302S0820</t>
  </si>
  <si>
    <t>8530200000</t>
  </si>
  <si>
    <t>Основное мероприятие "Проведение мероприятий в области градостроительной деятельности"</t>
  </si>
  <si>
    <t>8530000000</t>
  </si>
  <si>
    <t>Подпрограмма "Развитие системы градорегулирования"</t>
  </si>
  <si>
    <t>Другие вопросы в области национальной экономики</t>
  </si>
  <si>
    <t>90050</t>
  </si>
  <si>
    <t>06</t>
  </si>
  <si>
    <t>8520690050</t>
  </si>
  <si>
    <t>Содержание сети автомобильных дорог общего пользования местного значения</t>
  </si>
  <si>
    <t>8520600000</t>
  </si>
  <si>
    <t>Основное мероприятие "Содержание сети автомобильных дорог общего пользования местного значения"</t>
  </si>
  <si>
    <t>90049</t>
  </si>
  <si>
    <t>05</t>
  </si>
  <si>
    <t>8520590049</t>
  </si>
  <si>
    <t>Капитальный ремонт и ремонт сети автомобильных дорог местного значения</t>
  </si>
  <si>
    <t>8520500000</t>
  </si>
  <si>
    <t>Основное мероприятие "Капитальный ремонт и ремонт сети автомобильных дорог местного значения"</t>
  </si>
  <si>
    <t>8520000000</t>
  </si>
  <si>
    <t>Подпрограмма "Дорожное хозяйство"</t>
  </si>
  <si>
    <t>Дорожное хозяйство (дорожные фонды)</t>
  </si>
  <si>
    <t>НАЦИОНАЛЬНАЯ ЭКОНОМИКА</t>
  </si>
  <si>
    <t>75</t>
  </si>
  <si>
    <t>7500059301</t>
  </si>
  <si>
    <t>7500000000</t>
  </si>
  <si>
    <t>НЕПРОГРАММНЫЕ МЕРОПРИЯТИЯ ПОСЕЛЕНИЙ</t>
  </si>
  <si>
    <t>Органы юстиции</t>
  </si>
  <si>
    <t>НАЦИОНАЛЬНАЯ БЕЗОПАСНОСТЬ И ПРАВООХРАНИТЕЛЬНАЯ ДЕЯТЕЛЬНОСТЬ</t>
  </si>
  <si>
    <t>51180</t>
  </si>
  <si>
    <t>04</t>
  </si>
  <si>
    <t>86</t>
  </si>
  <si>
    <t>8600451180</t>
  </si>
  <si>
    <t>120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</si>
  <si>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</si>
  <si>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</si>
  <si>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8600400000</t>
  </si>
  <si>
    <t>Основное мероприятие "Осуществление переданных полномочий из бюджетов других уровней"</t>
  </si>
  <si>
    <t>8600000000</t>
  </si>
  <si>
    <t>Мобилизационная и вневойсковая подготовка</t>
  </si>
  <si>
    <t>НАЦИОНАЛЬНАЯ ОБОРОНА</t>
  </si>
  <si>
    <t>10002</t>
  </si>
  <si>
    <t>8600110002</t>
  </si>
  <si>
    <t>Содержание аппарата администрации МО</t>
  </si>
  <si>
    <t>8600100000</t>
  </si>
  <si>
    <t>Основное мероприятие "Обеспечение деятельности органов местного самоуправления"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</si>
  <si>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</si>
  <si>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10001</t>
  </si>
  <si>
    <t>7500010001</t>
  </si>
  <si>
    <t>Обеспечение деятельности главы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</si>
  <si>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</si>
  <si>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</si>
  <si>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муниципального образования Пречистинский сельсовет Оренбургского района Оренбургской области</t>
  </si>
  <si>
    <t>КОСГУ</t>
  </si>
  <si>
    <t>ВР</t>
  </si>
  <si>
    <t>ЦСР</t>
  </si>
  <si>
    <t>целевая статья</t>
  </si>
  <si>
    <t>ПР</t>
  </si>
  <si>
    <t>РЗ</t>
  </si>
  <si>
    <t>ВЕД</t>
  </si>
  <si>
    <t>НАИМЕНОВАНИЕ</t>
  </si>
  <si>
    <t>рублей</t>
  </si>
  <si>
    <t>муниципального образования</t>
  </si>
  <si>
    <t>к решению Совета депутатов</t>
  </si>
  <si>
    <t>2019 год</t>
  </si>
  <si>
    <t>Итого расходов</t>
  </si>
  <si>
    <t>РАСПРЕДЕЛЕНИЕ БЮДЖЕТНЫХ АССИГОНОВАНИЙ БЮДЖЕТА МУНИЦИПАЛЬНОГО</t>
  </si>
  <si>
    <t>КЛАССИФИКАЦИИ РАСХОДОВ БЮДЖЕТОВ</t>
  </si>
  <si>
    <t>0000000000</t>
  </si>
  <si>
    <t>(подпись)</t>
  </si>
  <si>
    <t>(расшифровка подписи)</t>
  </si>
  <si>
    <t xml:space="preserve"> </t>
  </si>
  <si>
    <t>РАСПРЕДЕЛЕНИЕ БЮДЖЕТНЫХ АССИГНОВАНИЙ БЮДЖЕТА МУНИЦИПАЛЬНОГО ОБРАЗОВАНИЯ</t>
  </si>
  <si>
    <t>ОРЕНБУРГСКОГО РАЙОНА И НЕПРОГРАММНЫМ НАПРАВЛЕНИЯМ ДЕЯТЕЛЬНОСТИ), ГРУППАМ И ПОДГРУППАМ ВИДОВ</t>
  </si>
  <si>
    <t>РАСПРЕДЕЛЕНИЕ БЮДЖЕТНЫХ АССИГНОВАНИЙ РАЙОННОГО БЮДЖЕТА ПО ЦЕЛЕВЫМ СТАТЬЯМ</t>
  </si>
  <si>
    <t>ДЕЯТЕЛЬНОСТИ), РАЗДЕЛАМ, ПОДРАЗДЕЛАМ, ГРУППАМ И ПОДГРУППАМ ВИДОВ РАСХОДОВ</t>
  </si>
  <si>
    <t>9900000000</t>
  </si>
  <si>
    <t>99</t>
  </si>
  <si>
    <t>000</t>
  </si>
  <si>
    <t xml:space="preserve">                                                    </t>
  </si>
  <si>
    <t xml:space="preserve">                 к решению Совета депутатов</t>
  </si>
  <si>
    <t>ИСТОЧНИКИ ВНУТРЕННЕГО ФИНАНСИРОВАНИЯ ДЕФИЦИТА БЮДЖЕТА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</si>
  <si>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</si>
  <si>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</si>
  <si>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90  00  00  00  00  0000  000</t>
  </si>
  <si>
    <t>Источники финансирования дефицита бюджета - всего</t>
  </si>
  <si>
    <t>01  00  00  00  00  0000  000</t>
  </si>
  <si>
    <t>ИСТОЧНИКИ ВНУТРЕННЕГО ФИНАНСИРОВАНИЯ ДЕФИЦИТОВ БЮДЖЕТОВ</t>
  </si>
  <si>
    <t>01  02  00  00  00  0000  000</t>
  </si>
  <si>
    <t>Кредиты кредитных организаций в валюте Российской Федерации</t>
  </si>
  <si>
    <t>01  02  00  00  00  0000  700</t>
  </si>
  <si>
    <t>Получение кредитов от кредитных организаций в валюте Российской Федерации</t>
  </si>
  <si>
    <t>01  02  00  00  10  0000  710</t>
  </si>
  <si>
    <t>Получение кредитов от кредитных организаций бюджетами сельских поселений в валюте Российской Федерации</t>
  </si>
  <si>
    <t>01  02  00  00  00  0000  800</t>
  </si>
  <si>
    <t>Погашение кредитов, предоставленных кредитными организациями в валюте Российской Федерации</t>
  </si>
  <si>
    <t>01  02  00  00  10  0000  810</t>
  </si>
  <si>
    <t>Погашение бюджетами сельских поселений кредитов от кредитных организаций в валюте Российской Федерации</t>
  </si>
  <si>
    <t>01  03  00  00  00  0000  000</t>
  </si>
  <si>
    <t>Бюджетные кредиты от других бюджетов бюджетной системы Российской Федерации</t>
  </si>
  <si>
    <t>01  03  01  00  00  0000  000</t>
  </si>
  <si>
    <t xml:space="preserve">Бюджетные кредиты от других бюджетов бюджетной системы Российской Федерации в валюте Российской Федерации </t>
  </si>
  <si>
    <t>01  03  01  00  00  0000  700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</si>
  <si>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</si>
  <si>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01  03  01  00  10  0000  710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</si>
  <si>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</si>
  <si>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</si>
  <si>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</si>
  <si>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01  03  01  00  10  0000  810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</si>
  <si>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</si>
  <si>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01  06  00  00  00  0000  000</t>
  </si>
  <si>
    <t>Иные источники внутреннего финансирования дефицитов бюджетов</t>
  </si>
  <si>
    <t>01  06  04  01  00  0000  000</t>
  </si>
  <si>
    <t>Исполнение государственных и муниципальных гарантий в валюте Российской Федерации</t>
  </si>
  <si>
    <t>01  06  04  01  10  0000  810</t>
  </si>
  <si>
    <t>Исполнение муниципальных гарантий сельских поселений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</si>
  <si>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01  06  05  00  00  0000  600</t>
  </si>
  <si>
    <t>Возврат бюджетных кредитов, предоставленных внутри страны в валюте Российской Федерации</t>
  </si>
  <si>
    <t>01  06  05  01  10  0000  640</t>
  </si>
  <si>
    <t>Возврат бюджетных кредитов, предоставленных юридическим лицам из бюджетов сельских поселений в валюте Российской Федерации</t>
  </si>
  <si>
    <t xml:space="preserve">Изменение остатков средств </t>
  </si>
  <si>
    <t>01  05  00  00  00  0000  000</t>
  </si>
  <si>
    <t>Изменение остатков средств на счетах по учету средств бюджетов</t>
  </si>
  <si>
    <t>01  05  00  00  00  0000  500</t>
  </si>
  <si>
    <t>Увеличение остатков средств бюджетов</t>
  </si>
  <si>
    <t>01  05  02  01  00  0000  510</t>
  </si>
  <si>
    <t>Увеличение прочих остатков денежных средств бюджетов</t>
  </si>
  <si>
    <t>01  05  02  01  10  0000  510</t>
  </si>
  <si>
    <t>Увеличение прочих остатков денежных средств бюджетов сельских поселений</t>
  </si>
  <si>
    <t>01  05  00  00  00  0000  600</t>
  </si>
  <si>
    <t>Уменьшение остатков средств бюджетов</t>
  </si>
  <si>
    <t>01  05  02  00  00  0000  600</t>
  </si>
  <si>
    <t>Уменьшение прочих остатков средств бюджетов</t>
  </si>
  <si>
    <t>01  05  02  01  00  0000  610</t>
  </si>
  <si>
    <t>Уменьшение прочих остатков денежных средств бюджетов</t>
  </si>
  <si>
    <t>01  05  02  01  10  0000  610</t>
  </si>
  <si>
    <t>Уменьшение прочих остатков денежных средств бюджетов сельских поселений</t>
  </si>
  <si>
    <t xml:space="preserve">      </t>
  </si>
  <si>
    <t>(тыс. рублей)</t>
  </si>
  <si>
    <t>Вид заимствований</t>
  </si>
  <si>
    <t>Сумма</t>
  </si>
  <si>
    <t>Внутренние заимствования (привлечение/погашение), в том числе:</t>
  </si>
  <si>
    <t xml:space="preserve">Кредиты кредитных организаций в валюте Российской Федерации </t>
  </si>
  <si>
    <t xml:space="preserve">1. Получение кредитов от кредитных организаций в валюте Российской Федерации </t>
  </si>
  <si>
    <t>2. Погашение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</si>
  <si>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 </t>
  </si>
  <si>
    <t>ПРОГРАММА</t>
  </si>
  <si>
    <t>№ п/п</t>
  </si>
  <si>
    <t>Цель гарантирования</t>
  </si>
  <si>
    <t>Наименование принципала</t>
  </si>
  <si>
    <t>Наличие права регрессного требования (уступки права требования)</t>
  </si>
  <si>
    <t xml:space="preserve">Сумма гарантирования </t>
  </si>
  <si>
    <t>Сумма обязательств</t>
  </si>
  <si>
    <t>Иные условия предоставления и исполнения гарантий</t>
  </si>
  <si>
    <t xml:space="preserve">на </t>
  </si>
  <si>
    <t>год</t>
  </si>
  <si>
    <t xml:space="preserve"> год</t>
  </si>
  <si>
    <t>-</t>
  </si>
  <si>
    <t>Срок действия муниципальных гарантий и срок исполнения обязательств по ним определяются в договорах о предоставлении муниципальных гарантий</t>
  </si>
  <si>
    <t>ИТОГО</t>
  </si>
  <si>
    <t xml:space="preserve">ПОСТУПЛЕНИЕ ДОХОДОВ В БЮДЖЕТ </t>
  </si>
  <si>
    <t>Код дохода</t>
  </si>
  <si>
    <t>Наименование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</si>
  <si>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</si>
  <si>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</si>
  <si>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</si>
  <si>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</si>
  <si>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</si>
  <si>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</si>
  <si>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</si>
  <si>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</si>
  <si>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</si>
  <si>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</si>
  <si>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</si>
  <si>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</si>
  <si>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</si>
  <si>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</si>
  <si>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</si>
  <si>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</si>
  <si>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</si>
  <si>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</si>
  <si>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</si>
  <si>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</si>
  <si>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</si>
  <si>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1 05 03020 01 0000 110</t>
  </si>
  <si>
    <t>Единый сельскохозяйственный налог (за налоговые периоды, истекшие до 1 января 2011 года)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</si>
  <si>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</si>
  <si>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</si>
  <si>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</si>
  <si>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</si>
  <si>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</si>
  <si>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</si>
  <si>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</si>
  <si>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</si>
  <si>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</si>
  <si>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</si>
  <si>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</si>
  <si>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организаций,обладающих земельным участком, расположенным в границах сельских поселений.</t>
  </si>
  <si>
    <t>1 06 06040 00 0000 110</t>
  </si>
  <si>
    <t>Земельный налог с физических лиц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</si>
  <si>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</si>
  <si>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</si>
  <si>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</si>
  <si>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</si>
  <si>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</si>
  <si>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</si>
  <si>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</si>
  <si>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</si>
  <si>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</si>
  <si>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</si>
  <si>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>1 09 04000 00 0000 110</t>
  </si>
  <si>
    <t>Налоги на имущество</t>
  </si>
  <si>
    <t>1 09 04050 00 0000 110</t>
  </si>
  <si>
    <t>Земельный налог (по обязательствам, возникшим до 1 января 2006 г.)</t>
  </si>
  <si>
    <t>1 09 04053 10 0000 110</t>
  </si>
  <si>
    <t>Земельный налог (по обязательствам, возникшим до 1 января 2006 г.), мобилизуемый на территориях сельских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</si>
  <si>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</si>
  <si>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</si>
  <si>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</si>
  <si>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</si>
  <si>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1 11 050200 00 000 120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</si>
  <si>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</si>
  <si>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</si>
  <si>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</si>
  <si>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</si>
  <si>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</si>
  <si>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</si>
  <si>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</si>
  <si>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1 11 07000 00 0000 120</t>
  </si>
  <si>
    <t>Платежи от государственных и муниципальных унитарных предприятий</t>
  </si>
  <si>
    <t>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</si>
  <si>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</si>
  <si>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</si>
  <si>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</si>
  <si>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1 13 00000 00 0000 000</t>
  </si>
  <si>
    <t>ДОХОДЫ ОТ ОКАЗАНИЯ ПЛАТНЫХ УСЛУГ (РАБОТ) И КОМПЕНСАЦИИ ЗАТРАТ ГОСУДАРСТВА</t>
  </si>
  <si>
    <t>1 13 02000 00 0000 130</t>
  </si>
  <si>
    <t>Доходы от компенсации затрат государства</t>
  </si>
  <si>
    <t>1 13 02060 00 0000 130</t>
  </si>
  <si>
    <t>Доходы, поступающие в порядке возмещения расходов, понесенных в связи с эксплуатацией имущества</t>
  </si>
  <si>
    <t>1 13 02065 10 0000 130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</si>
  <si>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</si>
  <si>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 xml:space="preserve"> 1 13 02990 00 0000 130</t>
  </si>
  <si>
    <t>Прочие доходы от компенсации затрат государства</t>
  </si>
  <si>
    <t>1 13 02995 10 0000 130</t>
  </si>
  <si>
    <t>Прочие доходы от компенсации затрат бюджетов сельских поселений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</si>
  <si>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</si>
  <si>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</si>
  <si>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</si>
  <si>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</si>
  <si>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</si>
  <si>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</si>
  <si>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</si>
  <si>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</si>
  <si>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</si>
  <si>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</si>
  <si>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</si>
  <si>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</si>
  <si>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</si>
  <si>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</si>
  <si>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1 15 00000 00 0000 000</t>
  </si>
  <si>
    <t>АДМИНИСТРАТИВНЫЕ ПЛАТЕЖИ И СБОРЫ</t>
  </si>
  <si>
    <t>1 15 02000 00 0000 140</t>
  </si>
  <si>
    <t>Платежи, взимаемые государственными и муниципальными органами (организациями) за выполнение определенных функций</t>
  </si>
  <si>
    <t>1 15 02050 10 0000 140</t>
  </si>
  <si>
    <t>Платежи, взимаемые органами местного самоуправления (организациями) сельских поселений за выполнение определенных функций</t>
  </si>
  <si>
    <t>1 16 00000 00 0000 000</t>
  </si>
  <si>
    <t>ШТРАФЫ, САНКЦИИ, ВОЗМЕЩЕНИЕ УЩЕРБА</t>
  </si>
  <si>
    <t>1 16 90000 00 0000 140</t>
  </si>
  <si>
    <t>Прочие поступления от денежных взысканий (штрафов) и иных сумм в возмещение ущерба</t>
  </si>
  <si>
    <t>1 16 90050 10 0000 140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</si>
  <si>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</si>
  <si>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1 17 00000 00 0000 000</t>
  </si>
  <si>
    <t>ПРОЧИЕ НЕНАЛОГОВЫЕ ДОХОДЫ</t>
  </si>
  <si>
    <t>1 17 01000 00 0000 180</t>
  </si>
  <si>
    <t>Невыясненные поступления</t>
  </si>
  <si>
    <t>1 17 01050 10 0000 180</t>
  </si>
  <si>
    <t>Невыясненные поступления, зачисляемые в бюджеты сельских поселений</t>
  </si>
  <si>
    <t>1 17 05000 00 0000 180</t>
  </si>
  <si>
    <t>Прочие неналоговые доходы</t>
  </si>
  <si>
    <t>1 17 05050 10 0000 180</t>
  </si>
  <si>
    <t>Прочие неналоговые доходы бюджетов сельских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</si>
  <si>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</si>
  <si>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</si>
  <si>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</si>
  <si>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</si>
  <si>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</si>
  <si>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</si>
  <si>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</si>
  <si>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Дотации на выравнивание бюджетной обеспеченности поселений, за счет средств  из областного бюджета</t>
  </si>
  <si>
    <r>
      <t>Дотации на выравнивание бюджетной обеспеченности поселений, за счет средств  из районного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бюджета</t>
    </r>
  </si>
  <si>
    <t>Дотации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</si>
  <si>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бюджетов, за счет средств районного бюджета</t>
  </si>
  <si>
    <t>Субвенции бюджетам субъектов Российской Федерации и муниципальных образований</t>
  </si>
  <si>
    <t>2 02 35930 00 0000 151</t>
  </si>
  <si>
    <t>Субвенции бюджетам на государственную регистрацию актов гражданского состояния</t>
  </si>
  <si>
    <t>2 02 35930 10 0000 151</t>
  </si>
  <si>
    <t>Субвенции бюджетам сельских поселений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</si>
  <si>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</si>
  <si>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</si>
  <si>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2 02 40000 00 0000 151</t>
  </si>
  <si>
    <t>Иные межбюджетные трансферты</t>
  </si>
  <si>
    <t>2 02 45160 00 0000 151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</si>
  <si>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</si>
  <si>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2 02 45160 10 0000 151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</si>
  <si>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</si>
  <si>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2 02 49999 10 0000 151</t>
  </si>
  <si>
    <t>Прочие межбюджетные трансферты, передаваемые бюджетам сельских поселений</t>
  </si>
  <si>
    <t>2 02 49999 10 0008 151</t>
  </si>
  <si>
    <t>Прочие межбюджетные трансферты, передаваемые бюджетам сельских поселений на обеспечение жильем молодых семей</t>
  </si>
  <si>
    <t>2 02 49999 10 0021 151</t>
  </si>
  <si>
    <t>Прочие межбюджетные трансферты, передаваемые бюджетам сельских поселений на осуществление капитального ремонта гидротехнических сооружений, находящихся в муниципальной собственности и бесхозных гидротехнических сооружений</t>
  </si>
  <si>
    <t>2 02 49999 10 0051 151</t>
  </si>
  <si>
    <t>Прочие межбюджетные трансферты, передаваемые бюджетам сельских поселений на реализацию федеральных целевых программ (молодые семьи)</t>
  </si>
  <si>
    <t>2 02 04 999 10 0077 151</t>
  </si>
  <si>
    <t>Прочие межбюджетные трансферты, передаваемые бюджетам сельских поселений на софинансирование капитальных вложений в объекты муниципальной собственности</t>
  </si>
  <si>
    <t>2 02 49999 10 0216 151</t>
  </si>
  <si>
    <t>Прочие межбюджетные трансферты, передаваемые бюджетам сельских поселений на на осуществление дорожной деятельности в отношении автомобильных дорог общего пользования</t>
  </si>
  <si>
    <t>2 02 49999 10 0882 151</t>
  </si>
  <si>
    <t>Прочие межбюджетные трансферты, передаваемые бюджетам сельских поселений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ЖКХ</t>
  </si>
  <si>
    <t xml:space="preserve">2 02 49999 10 0892 151
</t>
  </si>
  <si>
    <t>Прочие межбюджетные трансферты, передаваемые бюджетам сельских поселений на обеспечение мероприятий по переселению граждан из аварийного жилищного фонда за счет средств областного бюджета</t>
  </si>
  <si>
    <t xml:space="preserve">2 02 49999 10 0991 151
</t>
  </si>
  <si>
    <t>Прочие межбюджетные трансферты, передаваемые бюджетам сельских поселений на софинансирование расходов по подготовке документов для внесения в государственный кадастр</t>
  </si>
  <si>
    <t>Прочие безвозмездные поступления в бюджеты сельских поселений</t>
  </si>
  <si>
    <t>ИТОГО  ДОХОДОВ</t>
  </si>
  <si>
    <t xml:space="preserve">                                                                                            к решению Совета депутатов</t>
  </si>
  <si>
    <t>Наименование кода поступлений в бюджет, группы, подгруппы, статьи, подстатьи, элемента, группы подвида, аналитической группы подвида доходов</t>
  </si>
  <si>
    <t xml:space="preserve">    </t>
  </si>
  <si>
    <t>Дотации бюджетам сельских поселений на выравнивание бюджетной обеспеченности, за счет средств областного бюджета</t>
  </si>
  <si>
    <t>Дотации бюджетам сельских поселений на выравнивание бюджетной обеспеченности, за счет средств районного  бюджета</t>
  </si>
  <si>
    <t>Дотации бюджетам сельских поселений на поддержку мер по обеспечению сбалансированности бюджетов, за счет средств районного бюджета на социальные выплаты  на строительство (приобритение) жилья отдельным категориям молодых семей</t>
  </si>
  <si>
    <t>2 02 15002 10 0200 151</t>
  </si>
  <si>
    <t>Дотации бюджетам сельских поселений на поддержку мер по обеспечению сбалансированности бюджетов, за счет средств районного бюджета на социальные выплаты молодым семьям</t>
  </si>
  <si>
    <t>Прочие дотации бюджетам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</si>
  <si>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</si>
  <si>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Прочие субвенции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</si>
  <si>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</si>
  <si>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на комплектование книжных фондов библиотек муниципальных образований</t>
  </si>
  <si>
    <t>Межбюджетные трансферты, передаваемые бюджетам сельских поселений на государственную поддержку муниципальных учреждений культуры, находящихся на территориях сельских поселений</t>
  </si>
  <si>
    <t>Прочие межбюджетные трансферты, передаваемые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</si>
  <si>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межбюджетные трансферты, передаваемые бюджетам сельских поселений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</si>
  <si>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Прочие межбюджетные трансферты, передаваемые бюджетам сельских поселений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</si>
  <si>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Прочие межбюджетные трансферты, передаваемые бюджетам сельских поселений на обеспечение мероприятий по капитальному ремонту многоквартирных домов за счет средств бюджетов</t>
  </si>
  <si>
    <t>Прочие межбюджетные трансферты, передаваемые бюджетам сельских поселений на обеспечение мероприятий по переселению граждан из аварийного жилищного фонда за счет средств бюджетов</t>
  </si>
  <si>
    <t>Прочие межбюджетные трансферты, передаваемые бюджетам сельских поселений на софинансирование расходов по предоставлению социальных выплат на строительство (приобретение) жилья отдельным категориям молодых семей (отдельные категории)</t>
  </si>
  <si>
    <t>Прочие межбюджетные трансферты, передаваемые бюджетам сельских поселений на софинансирование расходов по предоставлению социальных выплат молодым семьям на строительство (приобретение) жилья (молодые семьи)</t>
  </si>
  <si>
    <t>Прочие безвозмездные поступления в бюджеты сельских поселений от бюджетов муниципальных районов</t>
  </si>
  <si>
    <t>Доходы бюджетов сельских поселений от возврата бюджетными учреждениями остатков субсидий прошлых лет</t>
  </si>
  <si>
    <t>Доходы бюджетов сельских поселений от возврата иными организациями остатков субсидий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</si>
  <si>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</si>
  <si>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</si>
  <si>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(в процентах)</t>
  </si>
  <si>
    <t>Код бюджетной классификации РФ</t>
  </si>
  <si>
    <t>Наименование кода поступлений в бюджет</t>
  </si>
  <si>
    <t>Норматив отчислений</t>
  </si>
  <si>
    <t>В ЧАСТИ БЕЗВОЗМЕЗДНЫХ ПОСТУПЛЕНИЙ ОТ ДРУГИХ БЮДЖЕТОВ БЮДЖЕТНОЙ СИСТЕМЫ РОССИЙСКОЙ ФЕДЕРАЦИИ</t>
  </si>
  <si>
    <t>1 08 04020 01 1000 110</t>
  </si>
  <si>
    <t>047</t>
  </si>
  <si>
    <t>1 08 07175 01 1000 110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</si>
  <si>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</si>
  <si>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1 11 02033 10 0000 120</t>
  </si>
  <si>
    <t>Доходы от размещения временно свободных средств бюджетов сельских поселений</t>
  </si>
  <si>
    <t>1 11 02085 10 0000 120</t>
  </si>
  <si>
    <t>Доходы от размещения сумм, аккумулируемых в ходе проведения аукционов по продаже акций, находящихся в собственности сельских поселений</t>
  </si>
  <si>
    <t>1 11 03050 10 0000 120</t>
  </si>
  <si>
    <t>Проценты, полученные от предоставления бюджетных кредитов внутри страны за счет средств бюджетов сельских поселений</t>
  </si>
  <si>
    <t>1 11 05027 10 0000 120</t>
  </si>
  <si>
    <t>Доходы, получаемые в виде средств от продажи права на заключение договоров аренды земельных участков, государственная собственность на которые не разграничена и которые расположены в границах сельских поселений</t>
  </si>
  <si>
    <t>Доходы, получаемые в виде арендной платы за земельные участки,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</si>
  <si>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1 11 08050 10 0000 120</t>
  </si>
  <si>
    <t>Доходы, получаемые в виде арендной платы за земельные участки, расположенные в полосе отвода автомобильных дорог общего пользования местного значения, находящихся в собственности сельских поселений</t>
  </si>
  <si>
    <t>1 11 09035 10 0000 120</t>
  </si>
  <si>
    <t>1 11 09045 10 0000 120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</si>
  <si>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</si>
  <si>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1 12 05050 10 0000 120</t>
  </si>
  <si>
    <t>Плата за пользование водными объектами, находящимися в собственности поселений</t>
  </si>
  <si>
    <t>1 13 01540 10 0000 130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</si>
  <si>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сельских поселений</t>
  </si>
  <si>
    <t>1 13 01995 10 0000 130</t>
  </si>
  <si>
    <t>Прочие доходы от оказания платных услуг (работ) получателями средств бюджетов сельских поселений</t>
  </si>
  <si>
    <t>1 14 01050 10 0000 410</t>
  </si>
  <si>
    <t>Доходы от продажи квартир, находящихся в собственности сельских поселений</t>
  </si>
  <si>
    <t>1 14 02052 10 0000 410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</si>
  <si>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</si>
  <si>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</si>
  <si>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</si>
  <si>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1 14 03050 10 0000 410</t>
  </si>
  <si>
    <t>Средства от распоряжения и реализации конфискованного и иного имущества, обращенного в доходы сельских поселений (в части реализации основных средств по указанному имуществу)</t>
  </si>
  <si>
    <t>1 14 03050 10 0000 440</t>
  </si>
  <si>
    <t>Средства от распоряжения и реализации конфискованного и иного имущества, обращенного в доходы сельских поселений (в части реализации материальных запасов по указанному имуществу)</t>
  </si>
  <si>
    <t>1 14 04050 10 0000 420</t>
  </si>
  <si>
    <t>Доходы от продажи нематериальных активов, находящихся в собственности сельских поселений</t>
  </si>
  <si>
    <t>1 16 18050 10 0000 140</t>
  </si>
  <si>
    <t>Денежные взыскания (штрафы) за нарушение бюджетного законодательства (в части бюджетов сельских поселений)</t>
  </si>
  <si>
    <t>1 16 21050 10 0000 140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</si>
  <si>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сельских поселений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</si>
  <si>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</si>
  <si>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</t>
  </si>
  <si>
    <t>1 16 23052 10 0000 140</t>
  </si>
  <si>
    <t>1 16 32000 10 0000 140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</si>
  <si>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</si>
  <si>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1 16 37040 10 0000 140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</si>
  <si>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сельских поселений</t>
  </si>
  <si>
    <t>1 17 02020 10 0000 180</t>
  </si>
  <si>
    <t>Возмещение потерь сельскохозяйственного производства, связанных с изъятием сельскохозяйственных угодий, расположенных на территориях сельских поселений (по обязательствам, возникшим до 1 января 2008 года)</t>
  </si>
  <si>
    <t>Прочие субсидии бюджетам сельских поселений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</si>
  <si>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</si>
  <si>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                                                                                                  МО Пречистинский сельсовет</t>
  </si>
  <si>
    <t>МО Пречистинский сельсовет</t>
  </si>
  <si>
    <t>МУНИЦИПАЛЬНОГО ОБРАЗОВАНИЯ ПРЕЧИСТИНСКИЙ СЕЛЬСОВЕТ</t>
  </si>
  <si>
    <t xml:space="preserve">                 МО Пречистинский сельсовет</t>
  </si>
  <si>
    <t>Пречистинский сельсовет</t>
  </si>
  <si>
    <t>Муниципальная программа "Устойчивое развитие сельской территории муниципального образования Пречистинский сельсовет Оренбургского района Оренбургской области на 2016–2018 годы и на период до 2020 года"</t>
  </si>
  <si>
    <t>ПРЕЧИСТИНСКИЙ СЕЛЬСОВЕТ  ПО РАЗДЕЛАМ, ПОДРАЗДЕЛАМ,ЦЕЛЕВЫМ СТАТЬЯМ (МУНИЦИПАЛЬНЫМ ПРОГРАММАМ</t>
  </si>
  <si>
    <t>Проведение мероприятий в области градостроительной деятельности</t>
  </si>
</sst>
</file>

<file path=xl/styles.xml><?xml version="1.0" encoding="utf-8"?>
<styleSheet xmlns="http://schemas.openxmlformats.org/spreadsheetml/2006/main">
  <numFmts count="12">
    <numFmt numFmtId="43" formatCode="_-* #,##0.00_р_._-;\-* #,##0.00_р_._-;_-* &quot;-&quot;??_р_._-;_-@_-"/>
    <numFmt numFmtId="164" formatCode="#,##0.00;[Red]\-#,##0.00;0.00"/>
    <numFmt numFmtId="165" formatCode="000"/>
    <numFmt numFmtId="166" formatCode="00000"/>
    <numFmt numFmtId="167" formatCode="00"/>
    <numFmt numFmtId="168" formatCode="0000000000"/>
    <numFmt numFmtId="169" formatCode="0000"/>
    <numFmt numFmtId="170" formatCode="000\.00\.000\.0"/>
    <numFmt numFmtId="171" formatCode="#,##0.00_ ;[Red]\-#,##0.00\ "/>
    <numFmt numFmtId="172" formatCode="00\ 0\ 0000;;"/>
    <numFmt numFmtId="173" formatCode="_-* #,##0.0_р_._-;\-* #,##0.0_р_._-;_-* &quot;-&quot;??_р_._-;_-@_-"/>
    <numFmt numFmtId="174" formatCode="0_ ;[Red]\-0\ "/>
  </numFmts>
  <fonts count="4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7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indexed="9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</fills>
  <borders count="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3" fillId="0" borderId="0"/>
    <xf numFmtId="0" fontId="43" fillId="0" borderId="0"/>
    <xf numFmtId="0" fontId="1" fillId="0" borderId="0"/>
    <xf numFmtId="0" fontId="25" fillId="0" borderId="0"/>
    <xf numFmtId="43" fontId="23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67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4" fillId="0" borderId="2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right" vertical="center"/>
      <protection hidden="1"/>
    </xf>
    <xf numFmtId="165" fontId="5" fillId="0" borderId="3" xfId="1" applyNumberFormat="1" applyFont="1" applyFill="1" applyBorder="1" applyAlignment="1" applyProtection="1">
      <alignment horizontal="center" vertical="center"/>
      <protection hidden="1"/>
    </xf>
    <xf numFmtId="165" fontId="6" fillId="0" borderId="4" xfId="1" applyNumberFormat="1" applyFont="1" applyFill="1" applyBorder="1" applyAlignment="1" applyProtection="1">
      <alignment horizontal="center" vertical="center"/>
      <protection hidden="1"/>
    </xf>
    <xf numFmtId="166" fontId="6" fillId="0" borderId="3" xfId="1" applyNumberFormat="1" applyFont="1" applyFill="1" applyBorder="1" applyAlignment="1" applyProtection="1">
      <alignment horizontal="center" vertical="center"/>
      <protection hidden="1"/>
    </xf>
    <xf numFmtId="167" fontId="6" fillId="0" borderId="3" xfId="1" applyNumberFormat="1" applyFont="1" applyFill="1" applyBorder="1" applyAlignment="1" applyProtection="1">
      <alignment horizontal="center" vertical="center"/>
      <protection hidden="1"/>
    </xf>
    <xf numFmtId="1" fontId="6" fillId="0" borderId="3" xfId="1" applyNumberFormat="1" applyFont="1" applyFill="1" applyBorder="1" applyAlignment="1" applyProtection="1">
      <alignment horizontal="center" vertical="center"/>
      <protection hidden="1"/>
    </xf>
    <xf numFmtId="168" fontId="5" fillId="0" borderId="3" xfId="1" applyNumberFormat="1" applyFont="1" applyFill="1" applyBorder="1" applyAlignment="1" applyProtection="1">
      <alignment horizontal="center" vertical="center"/>
      <protection hidden="1"/>
    </xf>
    <xf numFmtId="167" fontId="6" fillId="0" borderId="4" xfId="1" applyNumberFormat="1" applyFont="1" applyFill="1" applyBorder="1" applyAlignment="1" applyProtection="1">
      <alignment horizontal="center" vertical="center"/>
      <protection hidden="1"/>
    </xf>
    <xf numFmtId="167" fontId="6" fillId="0" borderId="5" xfId="1" applyNumberFormat="1" applyFont="1" applyFill="1" applyBorder="1" applyAlignment="1" applyProtection="1">
      <alignment horizontal="center" vertical="center"/>
      <protection hidden="1"/>
    </xf>
    <xf numFmtId="165" fontId="6" fillId="0" borderId="5" xfId="1" applyNumberFormat="1" applyFont="1" applyFill="1" applyBorder="1" applyAlignment="1" applyProtection="1">
      <alignment horizontal="center" vertical="center"/>
      <protection hidden="1"/>
    </xf>
    <xf numFmtId="168" fontId="6" fillId="0" borderId="6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5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5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5" xfId="1" applyNumberFormat="1" applyFont="1" applyFill="1" applyBorder="1" applyAlignment="1" applyProtection="1">
      <alignment horizontal="left" vertical="center" wrapText="1"/>
      <protection hidden="1"/>
    </xf>
    <xf numFmtId="170" fontId="8" fillId="2" borderId="7" xfId="1" applyNumberFormat="1" applyFont="1" applyFill="1" applyBorder="1" applyAlignment="1" applyProtection="1">
      <alignment horizontal="left" vertical="center" wrapText="1"/>
      <protection hidden="1"/>
    </xf>
    <xf numFmtId="0" fontId="3" fillId="0" borderId="2" xfId="1" applyNumberFormat="1" applyFont="1" applyFill="1" applyBorder="1" applyAlignment="1" applyProtection="1">
      <protection hidden="1"/>
    </xf>
    <xf numFmtId="165" fontId="6" fillId="0" borderId="8" xfId="1" applyNumberFormat="1" applyFont="1" applyFill="1" applyBorder="1" applyAlignment="1" applyProtection="1">
      <alignment horizontal="center" vertical="center"/>
      <protection hidden="1"/>
    </xf>
    <xf numFmtId="166" fontId="6" fillId="0" borderId="9" xfId="1" applyNumberFormat="1" applyFont="1" applyFill="1" applyBorder="1" applyAlignment="1" applyProtection="1">
      <alignment horizontal="center" vertical="center"/>
      <protection hidden="1"/>
    </xf>
    <xf numFmtId="167" fontId="6" fillId="0" borderId="9" xfId="1" applyNumberFormat="1" applyFont="1" applyFill="1" applyBorder="1" applyAlignment="1" applyProtection="1">
      <alignment horizontal="center" vertical="center"/>
      <protection hidden="1"/>
    </xf>
    <xf numFmtId="1" fontId="6" fillId="0" borderId="9" xfId="1" applyNumberFormat="1" applyFont="1" applyFill="1" applyBorder="1" applyAlignment="1" applyProtection="1">
      <alignment horizontal="center" vertical="center"/>
      <protection hidden="1"/>
    </xf>
    <xf numFmtId="167" fontId="6" fillId="0" borderId="8" xfId="1" applyNumberFormat="1" applyFont="1" applyFill="1" applyBorder="1" applyAlignment="1" applyProtection="1">
      <alignment horizontal="center" vertical="center"/>
      <protection hidden="1"/>
    </xf>
    <xf numFmtId="167" fontId="6" fillId="0" borderId="10" xfId="1" applyNumberFormat="1" applyFont="1" applyFill="1" applyBorder="1" applyAlignment="1" applyProtection="1">
      <alignment horizontal="center" vertical="center"/>
      <protection hidden="1"/>
    </xf>
    <xf numFmtId="165" fontId="6" fillId="0" borderId="10" xfId="1" applyNumberFormat="1" applyFont="1" applyFill="1" applyBorder="1" applyAlignment="1" applyProtection="1">
      <alignment horizontal="center" vertical="center"/>
      <protection hidden="1"/>
    </xf>
    <xf numFmtId="169" fontId="6" fillId="0" borderId="6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6" xfId="1" applyNumberFormat="1" applyFont="1" applyFill="1" applyBorder="1" applyAlignment="1" applyProtection="1">
      <alignment horizontal="left" vertical="center" wrapText="1"/>
      <protection hidden="1"/>
    </xf>
    <xf numFmtId="165" fontId="7" fillId="0" borderId="11" xfId="1" applyNumberFormat="1" applyFont="1" applyFill="1" applyBorder="1" applyAlignment="1" applyProtection="1">
      <alignment horizontal="center" vertical="center"/>
      <protection hidden="1"/>
    </xf>
    <xf numFmtId="167" fontId="7" fillId="0" borderId="11" xfId="1" applyNumberFormat="1" applyFont="1" applyFill="1" applyBorder="1" applyAlignment="1" applyProtection="1">
      <alignment horizontal="center" vertical="center"/>
      <protection hidden="1"/>
    </xf>
    <xf numFmtId="167" fontId="7" fillId="0" borderId="12" xfId="1" applyNumberFormat="1" applyFont="1" applyFill="1" applyBorder="1" applyAlignment="1" applyProtection="1">
      <alignment horizontal="center" vertical="center"/>
      <protection hidden="1"/>
    </xf>
    <xf numFmtId="165" fontId="7" fillId="0" borderId="12" xfId="1" applyNumberFormat="1" applyFont="1" applyFill="1" applyBorder="1" applyAlignment="1" applyProtection="1">
      <alignment horizontal="center" vertical="center"/>
      <protection hidden="1"/>
    </xf>
    <xf numFmtId="168" fontId="6" fillId="0" borderId="12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0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10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0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1" xfId="1" applyNumberFormat="1" applyFont="1" applyFill="1" applyBorder="1" applyAlignment="1" applyProtection="1">
      <alignment horizontal="center" vertical="center"/>
      <protection hidden="1"/>
    </xf>
    <xf numFmtId="167" fontId="6" fillId="0" borderId="11" xfId="1" applyNumberFormat="1" applyFont="1" applyFill="1" applyBorder="1" applyAlignment="1" applyProtection="1">
      <alignment horizontal="center" vertical="center"/>
      <protection hidden="1"/>
    </xf>
    <xf numFmtId="167" fontId="6" fillId="0" borderId="12" xfId="1" applyNumberFormat="1" applyFont="1" applyFill="1" applyBorder="1" applyAlignment="1" applyProtection="1">
      <alignment horizontal="center" vertical="center"/>
      <protection hidden="1"/>
    </xf>
    <xf numFmtId="165" fontId="6" fillId="0" borderId="12" xfId="1" applyNumberFormat="1" applyFont="1" applyFill="1" applyBorder="1" applyAlignment="1" applyProtection="1">
      <alignment horizontal="center" vertical="center"/>
      <protection hidden="1"/>
    </xf>
    <xf numFmtId="165" fontId="7" fillId="0" borderId="8" xfId="1" applyNumberFormat="1" applyFont="1" applyFill="1" applyBorder="1" applyAlignment="1" applyProtection="1">
      <alignment horizontal="center" vertical="center"/>
      <protection hidden="1"/>
    </xf>
    <xf numFmtId="166" fontId="7" fillId="0" borderId="9" xfId="1" applyNumberFormat="1" applyFont="1" applyFill="1" applyBorder="1" applyAlignment="1" applyProtection="1">
      <alignment horizontal="center" vertical="center"/>
      <protection hidden="1"/>
    </xf>
    <xf numFmtId="167" fontId="7" fillId="0" borderId="9" xfId="1" applyNumberFormat="1" applyFont="1" applyFill="1" applyBorder="1" applyAlignment="1" applyProtection="1">
      <alignment horizontal="center" vertical="center"/>
      <protection hidden="1"/>
    </xf>
    <xf numFmtId="1" fontId="7" fillId="0" borderId="9" xfId="1" applyNumberFormat="1" applyFont="1" applyFill="1" applyBorder="1" applyAlignment="1" applyProtection="1">
      <alignment horizontal="center" vertical="center"/>
      <protection hidden="1"/>
    </xf>
    <xf numFmtId="167" fontId="7" fillId="0" borderId="8" xfId="1" applyNumberFormat="1" applyFont="1" applyFill="1" applyBorder="1" applyAlignment="1" applyProtection="1">
      <alignment horizontal="center" vertical="center"/>
      <protection hidden="1"/>
    </xf>
    <xf numFmtId="167" fontId="7" fillId="0" borderId="10" xfId="1" applyNumberFormat="1" applyFont="1" applyFill="1" applyBorder="1" applyAlignment="1" applyProtection="1">
      <alignment horizontal="center" vertical="center"/>
      <protection hidden="1"/>
    </xf>
    <xf numFmtId="165" fontId="7" fillId="0" borderId="10" xfId="1" applyNumberFormat="1" applyFont="1" applyFill="1" applyBorder="1" applyAlignment="1" applyProtection="1">
      <alignment horizontal="center" vertical="center"/>
      <protection hidden="1"/>
    </xf>
    <xf numFmtId="165" fontId="8" fillId="0" borderId="8" xfId="1" applyNumberFormat="1" applyFont="1" applyFill="1" applyBorder="1" applyAlignment="1" applyProtection="1">
      <alignment horizontal="center" vertical="center"/>
      <protection hidden="1"/>
    </xf>
    <xf numFmtId="166" fontId="8" fillId="0" borderId="9" xfId="1" applyNumberFormat="1" applyFont="1" applyFill="1" applyBorder="1" applyAlignment="1" applyProtection="1">
      <alignment horizontal="center" vertical="center"/>
      <protection hidden="1"/>
    </xf>
    <xf numFmtId="167" fontId="8" fillId="0" borderId="9" xfId="1" applyNumberFormat="1" applyFont="1" applyFill="1" applyBorder="1" applyAlignment="1" applyProtection="1">
      <alignment horizontal="center" vertical="center"/>
      <protection hidden="1"/>
    </xf>
    <xf numFmtId="1" fontId="8" fillId="0" borderId="9" xfId="1" applyNumberFormat="1" applyFont="1" applyFill="1" applyBorder="1" applyAlignment="1" applyProtection="1">
      <alignment horizontal="center" vertical="center"/>
      <protection hidden="1"/>
    </xf>
    <xf numFmtId="167" fontId="8" fillId="0" borderId="8" xfId="1" applyNumberFormat="1" applyFont="1" applyFill="1" applyBorder="1" applyAlignment="1" applyProtection="1">
      <alignment horizontal="center" vertical="center"/>
      <protection hidden="1"/>
    </xf>
    <xf numFmtId="167" fontId="8" fillId="0" borderId="10" xfId="1" applyNumberFormat="1" applyFont="1" applyFill="1" applyBorder="1" applyAlignment="1" applyProtection="1">
      <alignment horizontal="center" vertical="center"/>
      <protection hidden="1"/>
    </xf>
    <xf numFmtId="165" fontId="8" fillId="0" borderId="10" xfId="1" applyNumberFormat="1" applyFont="1" applyFill="1" applyBorder="1" applyAlignment="1" applyProtection="1">
      <alignment horizontal="center" vertical="center"/>
      <protection hidden="1"/>
    </xf>
    <xf numFmtId="0" fontId="9" fillId="0" borderId="0" xfId="1" applyNumberFormat="1" applyFont="1" applyFill="1" applyAlignment="1" applyProtection="1">
      <alignment horizontal="center" vertical="center"/>
      <protection hidden="1"/>
    </xf>
    <xf numFmtId="0" fontId="5" fillId="0" borderId="13" xfId="1" applyNumberFormat="1" applyFont="1" applyFill="1" applyBorder="1" applyAlignment="1" applyProtection="1">
      <alignment horizontal="center" vertical="center"/>
      <protection hidden="1"/>
    </xf>
    <xf numFmtId="0" fontId="5" fillId="0" borderId="14" xfId="1" applyNumberFormat="1" applyFont="1" applyFill="1" applyBorder="1" applyAlignment="1" applyProtection="1">
      <alignment horizontal="center" vertical="center"/>
      <protection hidden="1"/>
    </xf>
    <xf numFmtId="0" fontId="5" fillId="0" borderId="15" xfId="1" applyNumberFormat="1" applyFont="1" applyFill="1" applyBorder="1" applyAlignment="1" applyProtection="1">
      <alignment horizontal="center" vertical="center"/>
      <protection hidden="1"/>
    </xf>
    <xf numFmtId="0" fontId="6" fillId="0" borderId="15" xfId="1" applyNumberFormat="1" applyFont="1" applyFill="1" applyBorder="1" applyAlignment="1" applyProtection="1">
      <alignment horizontal="center" vertical="center"/>
      <protection hidden="1"/>
    </xf>
    <xf numFmtId="0" fontId="6" fillId="0" borderId="13" xfId="1" applyNumberFormat="1" applyFont="1" applyFill="1" applyBorder="1" applyAlignment="1" applyProtection="1">
      <alignment horizontal="center" vertical="center"/>
      <protection hidden="1"/>
    </xf>
    <xf numFmtId="0" fontId="7" fillId="0" borderId="13" xfId="1" applyNumberFormat="1" applyFont="1" applyFill="1" applyBorder="1" applyAlignment="1" applyProtection="1">
      <alignment horizontal="center" vertical="center"/>
      <protection hidden="1"/>
    </xf>
    <xf numFmtId="0" fontId="8" fillId="0" borderId="13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0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3" xfId="1" applyNumberFormat="1" applyFont="1" applyFill="1" applyBorder="1" applyAlignment="1" applyProtection="1">
      <alignment horizontal="centerContinuous" vertical="center" wrapText="1"/>
      <protection hidden="1"/>
    </xf>
    <xf numFmtId="0" fontId="10" fillId="0" borderId="14" xfId="1" applyNumberFormat="1" applyFont="1" applyFill="1" applyBorder="1" applyAlignment="1" applyProtection="1">
      <alignment horizontal="centerContinuous" vertical="center" wrapText="1"/>
      <protection hidden="1"/>
    </xf>
    <xf numFmtId="0" fontId="10" fillId="0" borderId="15" xfId="1" applyNumberFormat="1" applyFont="1" applyFill="1" applyBorder="1" applyAlignment="1" applyProtection="1">
      <alignment horizontal="centerContinuous" vertical="center" wrapText="1"/>
      <protection hidden="1"/>
    </xf>
    <xf numFmtId="0" fontId="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horizontal="centerContinuous" vertical="top"/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11" fillId="0" borderId="0" xfId="1" applyNumberFormat="1" applyFont="1" applyFill="1" applyAlignment="1" applyProtection="1">
      <alignment horizontal="left" vertical="center"/>
      <protection hidden="1"/>
    </xf>
    <xf numFmtId="0" fontId="11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 vertical="center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11" fillId="0" borderId="0" xfId="1" applyNumberFormat="1" applyFont="1" applyFill="1" applyAlignment="1" applyProtection="1">
      <alignment horizontal="right"/>
      <protection hidden="1"/>
    </xf>
    <xf numFmtId="0" fontId="11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alignment horizontal="left"/>
      <protection hidden="1"/>
    </xf>
    <xf numFmtId="0" fontId="11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167" fontId="6" fillId="0" borderId="0" xfId="1" applyNumberFormat="1" applyFont="1" applyFill="1" applyBorder="1" applyAlignment="1" applyProtection="1">
      <alignment horizontal="center" vertical="center"/>
      <protection hidden="1"/>
    </xf>
    <xf numFmtId="1" fontId="6" fillId="0" borderId="0" xfId="1" applyNumberFormat="1" applyFont="1" applyFill="1" applyBorder="1" applyAlignment="1" applyProtection="1">
      <alignment horizontal="center" vertical="center"/>
      <protection hidden="1"/>
    </xf>
    <xf numFmtId="166" fontId="6" fillId="0" borderId="0" xfId="1" applyNumberFormat="1" applyFont="1" applyFill="1" applyBorder="1" applyAlignment="1" applyProtection="1">
      <alignment horizontal="center" vertical="center"/>
      <protection hidden="1"/>
    </xf>
    <xf numFmtId="168" fontId="13" fillId="0" borderId="3" xfId="1" applyNumberFormat="1" applyFont="1" applyFill="1" applyBorder="1" applyAlignment="1" applyProtection="1">
      <alignment horizontal="center" vertical="center"/>
      <protection hidden="1"/>
    </xf>
    <xf numFmtId="165" fontId="13" fillId="0" borderId="3" xfId="1" applyNumberFormat="1" applyFont="1" applyFill="1" applyBorder="1" applyAlignment="1" applyProtection="1">
      <alignment horizontal="center" vertical="center"/>
      <protection hidden="1"/>
    </xf>
    <xf numFmtId="165" fontId="14" fillId="0" borderId="10" xfId="1" applyNumberFormat="1" applyFont="1" applyFill="1" applyBorder="1" applyAlignment="1" applyProtection="1">
      <alignment horizontal="center" vertical="center"/>
      <protection hidden="1"/>
    </xf>
    <xf numFmtId="167" fontId="14" fillId="0" borderId="10" xfId="1" applyNumberFormat="1" applyFont="1" applyFill="1" applyBorder="1" applyAlignment="1" applyProtection="1">
      <alignment horizontal="center" vertical="center"/>
      <protection hidden="1"/>
    </xf>
    <xf numFmtId="167" fontId="14" fillId="0" borderId="8" xfId="1" applyNumberFormat="1" applyFont="1" applyFill="1" applyBorder="1" applyAlignment="1" applyProtection="1">
      <alignment horizontal="center" vertical="center"/>
      <protection hidden="1"/>
    </xf>
    <xf numFmtId="168" fontId="15" fillId="0" borderId="3" xfId="1" applyNumberFormat="1" applyFont="1" applyFill="1" applyBorder="1" applyAlignment="1" applyProtection="1">
      <alignment horizontal="center" vertical="center"/>
      <protection hidden="1"/>
    </xf>
    <xf numFmtId="167" fontId="14" fillId="0" borderId="9" xfId="1" applyNumberFormat="1" applyFont="1" applyFill="1" applyBorder="1" applyAlignment="1" applyProtection="1">
      <alignment horizontal="center" vertical="center"/>
      <protection hidden="1"/>
    </xf>
    <xf numFmtId="1" fontId="14" fillId="0" borderId="9" xfId="1" applyNumberFormat="1" applyFont="1" applyFill="1" applyBorder="1" applyAlignment="1" applyProtection="1">
      <alignment horizontal="center" vertical="center"/>
      <protection hidden="1"/>
    </xf>
    <xf numFmtId="166" fontId="14" fillId="0" borderId="9" xfId="1" applyNumberFormat="1" applyFont="1" applyFill="1" applyBorder="1" applyAlignment="1" applyProtection="1">
      <alignment horizontal="center" vertical="center"/>
      <protection hidden="1"/>
    </xf>
    <xf numFmtId="165" fontId="14" fillId="0" borderId="8" xfId="1" applyNumberFormat="1" applyFont="1" applyFill="1" applyBorder="1" applyAlignment="1" applyProtection="1">
      <alignment horizontal="center" vertical="center"/>
      <protection hidden="1"/>
    </xf>
    <xf numFmtId="165" fontId="15" fillId="0" borderId="3" xfId="1" applyNumberFormat="1" applyFont="1" applyFill="1" applyBorder="1" applyAlignment="1" applyProtection="1">
      <alignment horizontal="center" vertical="center"/>
      <protection hidden="1"/>
    </xf>
    <xf numFmtId="165" fontId="14" fillId="0" borderId="12" xfId="1" applyNumberFormat="1" applyFont="1" applyFill="1" applyBorder="1" applyAlignment="1" applyProtection="1">
      <alignment horizontal="center" vertical="center"/>
      <protection hidden="1"/>
    </xf>
    <xf numFmtId="167" fontId="14" fillId="0" borderId="12" xfId="1" applyNumberFormat="1" applyFont="1" applyFill="1" applyBorder="1" applyAlignment="1" applyProtection="1">
      <alignment horizontal="center" vertical="center"/>
      <protection hidden="1"/>
    </xf>
    <xf numFmtId="167" fontId="14" fillId="0" borderId="11" xfId="1" applyNumberFormat="1" applyFont="1" applyFill="1" applyBorder="1" applyAlignment="1" applyProtection="1">
      <alignment horizontal="center" vertical="center"/>
      <protection hidden="1"/>
    </xf>
    <xf numFmtId="165" fontId="14" fillId="0" borderId="11" xfId="1" applyNumberFormat="1" applyFont="1" applyFill="1" applyBorder="1" applyAlignment="1" applyProtection="1">
      <alignment horizontal="center" vertical="center"/>
      <protection hidden="1"/>
    </xf>
    <xf numFmtId="169" fontId="12" fillId="0" borderId="10" xfId="1" applyNumberFormat="1" applyFont="1" applyFill="1" applyBorder="1" applyAlignment="1" applyProtection="1">
      <alignment horizontal="left" vertical="center" wrapText="1"/>
      <protection hidden="1"/>
    </xf>
    <xf numFmtId="168" fontId="12" fillId="0" borderId="10" xfId="1" applyNumberFormat="1" applyFont="1" applyFill="1" applyBorder="1" applyAlignment="1" applyProtection="1">
      <alignment horizontal="left" vertical="center" wrapText="1"/>
      <protection hidden="1"/>
    </xf>
    <xf numFmtId="168" fontId="12" fillId="0" borderId="12" xfId="1" applyNumberFormat="1" applyFont="1" applyFill="1" applyBorder="1" applyAlignment="1" applyProtection="1">
      <alignment horizontal="left" vertical="center" wrapText="1"/>
      <protection hidden="1"/>
    </xf>
    <xf numFmtId="165" fontId="12" fillId="0" borderId="11" xfId="1" applyNumberFormat="1" applyFont="1" applyFill="1" applyBorder="1" applyAlignment="1" applyProtection="1">
      <alignment horizontal="left" vertical="center" wrapText="1"/>
      <protection hidden="1"/>
    </xf>
    <xf numFmtId="165" fontId="12" fillId="0" borderId="5" xfId="1" applyNumberFormat="1" applyFont="1" applyFill="1" applyBorder="1" applyAlignment="1" applyProtection="1">
      <alignment horizontal="left" vertical="center" wrapText="1"/>
      <protection hidden="1"/>
    </xf>
    <xf numFmtId="165" fontId="12" fillId="0" borderId="5" xfId="1" applyNumberFormat="1" applyFont="1" applyFill="1" applyBorder="1" applyAlignment="1" applyProtection="1">
      <alignment horizontal="center" vertical="center"/>
      <protection hidden="1"/>
    </xf>
    <xf numFmtId="167" fontId="12" fillId="0" borderId="5" xfId="1" applyNumberFormat="1" applyFont="1" applyFill="1" applyBorder="1" applyAlignment="1" applyProtection="1">
      <alignment horizontal="center" vertical="center"/>
      <protection hidden="1"/>
    </xf>
    <xf numFmtId="167" fontId="12" fillId="0" borderId="4" xfId="1" applyNumberFormat="1" applyFont="1" applyFill="1" applyBorder="1" applyAlignment="1" applyProtection="1">
      <alignment horizontal="center" vertical="center"/>
      <protection hidden="1"/>
    </xf>
    <xf numFmtId="167" fontId="12" fillId="0" borderId="3" xfId="1" applyNumberFormat="1" applyFont="1" applyFill="1" applyBorder="1" applyAlignment="1" applyProtection="1">
      <alignment horizontal="center" vertical="center"/>
      <protection hidden="1"/>
    </xf>
    <xf numFmtId="1" fontId="12" fillId="0" borderId="3" xfId="1" applyNumberFormat="1" applyFont="1" applyFill="1" applyBorder="1" applyAlignment="1" applyProtection="1">
      <alignment horizontal="center" vertical="center"/>
      <protection hidden="1"/>
    </xf>
    <xf numFmtId="166" fontId="12" fillId="0" borderId="3" xfId="1" applyNumberFormat="1" applyFont="1" applyFill="1" applyBorder="1" applyAlignment="1" applyProtection="1">
      <alignment horizontal="center" vertical="center"/>
      <protection hidden="1"/>
    </xf>
    <xf numFmtId="165" fontId="12" fillId="0" borderId="4" xfId="1" applyNumberFormat="1" applyFont="1" applyFill="1" applyBorder="1" applyAlignment="1" applyProtection="1">
      <alignment horizontal="center" vertical="center"/>
      <protection hidden="1"/>
    </xf>
    <xf numFmtId="165" fontId="12" fillId="0" borderId="6" xfId="1" applyNumberFormat="1" applyFont="1" applyFill="1" applyBorder="1" applyAlignment="1" applyProtection="1">
      <alignment horizontal="center" vertical="center"/>
      <protection hidden="1"/>
    </xf>
    <xf numFmtId="167" fontId="12" fillId="0" borderId="6" xfId="1" applyNumberFormat="1" applyFont="1" applyFill="1" applyBorder="1" applyAlignment="1" applyProtection="1">
      <alignment horizontal="center" vertical="center"/>
      <protection hidden="1"/>
    </xf>
    <xf numFmtId="167" fontId="12" fillId="0" borderId="16" xfId="1" applyNumberFormat="1" applyFont="1" applyFill="1" applyBorder="1" applyAlignment="1" applyProtection="1">
      <alignment horizontal="center" vertical="center"/>
      <protection hidden="1"/>
    </xf>
    <xf numFmtId="168" fontId="13" fillId="0" borderId="17" xfId="1" applyNumberFormat="1" applyFont="1" applyFill="1" applyBorder="1" applyAlignment="1" applyProtection="1">
      <alignment horizontal="center" vertical="center"/>
      <protection hidden="1"/>
    </xf>
    <xf numFmtId="167" fontId="12" fillId="0" borderId="17" xfId="1" applyNumberFormat="1" applyFont="1" applyFill="1" applyBorder="1" applyAlignment="1" applyProtection="1">
      <alignment horizontal="center" vertical="center"/>
      <protection hidden="1"/>
    </xf>
    <xf numFmtId="1" fontId="12" fillId="0" borderId="17" xfId="1" applyNumberFormat="1" applyFont="1" applyFill="1" applyBorder="1" applyAlignment="1" applyProtection="1">
      <alignment horizontal="center" vertical="center"/>
      <protection hidden="1"/>
    </xf>
    <xf numFmtId="166" fontId="12" fillId="0" borderId="17" xfId="1" applyNumberFormat="1" applyFont="1" applyFill="1" applyBorder="1" applyAlignment="1" applyProtection="1">
      <alignment horizontal="center" vertical="center"/>
      <protection hidden="1"/>
    </xf>
    <xf numFmtId="165" fontId="12" fillId="0" borderId="16" xfId="1" applyNumberFormat="1" applyFont="1" applyFill="1" applyBorder="1" applyAlignment="1" applyProtection="1">
      <alignment horizontal="center" vertical="center"/>
      <protection hidden="1"/>
    </xf>
    <xf numFmtId="165" fontId="13" fillId="0" borderId="17" xfId="1" applyNumberFormat="1" applyFont="1" applyFill="1" applyBorder="1" applyAlignment="1" applyProtection="1">
      <alignment horizontal="center" vertical="center"/>
      <protection hidden="1"/>
    </xf>
    <xf numFmtId="0" fontId="16" fillId="0" borderId="18" xfId="1" applyNumberFormat="1" applyFont="1" applyFill="1" applyBorder="1" applyAlignment="1" applyProtection="1">
      <protection hidden="1"/>
    </xf>
    <xf numFmtId="0" fontId="4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5" xfId="1" applyNumberFormat="1" applyFont="1" applyFill="1" applyBorder="1" applyAlignment="1" applyProtection="1">
      <alignment horizontal="center" vertical="center"/>
      <protection hidden="1"/>
    </xf>
    <xf numFmtId="165" fontId="8" fillId="0" borderId="20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7" xfId="1" applyNumberFormat="1" applyFont="1" applyFill="1" applyBorder="1" applyAlignment="1" applyProtection="1">
      <alignment horizontal="left" vertical="center" wrapText="1"/>
      <protection hidden="1"/>
    </xf>
    <xf numFmtId="167" fontId="14" fillId="0" borderId="0" xfId="1" applyNumberFormat="1" applyFont="1" applyFill="1" applyBorder="1" applyAlignment="1" applyProtection="1">
      <alignment horizontal="center" vertical="center"/>
      <protection hidden="1"/>
    </xf>
    <xf numFmtId="1" fontId="14" fillId="0" borderId="0" xfId="1" applyNumberFormat="1" applyFont="1" applyFill="1" applyBorder="1" applyAlignment="1" applyProtection="1">
      <alignment horizontal="center" vertical="center"/>
      <protection hidden="1"/>
    </xf>
    <xf numFmtId="166" fontId="14" fillId="0" borderId="0" xfId="1" applyNumberFormat="1" applyFont="1" applyFill="1" applyBorder="1" applyAlignment="1" applyProtection="1">
      <alignment horizontal="center" vertical="center"/>
      <protection hidden="1"/>
    </xf>
    <xf numFmtId="167" fontId="7" fillId="0" borderId="0" xfId="1" applyNumberFormat="1" applyFont="1" applyFill="1" applyBorder="1" applyAlignment="1" applyProtection="1">
      <alignment horizontal="center" vertical="center"/>
      <protection hidden="1"/>
    </xf>
    <xf numFmtId="1" fontId="7" fillId="0" borderId="0" xfId="1" applyNumberFormat="1" applyFont="1" applyFill="1" applyBorder="1" applyAlignment="1" applyProtection="1">
      <alignment horizontal="center" vertical="center"/>
      <protection hidden="1"/>
    </xf>
    <xf numFmtId="166" fontId="7" fillId="0" borderId="0" xfId="1" applyNumberFormat="1" applyFont="1" applyFill="1" applyBorder="1" applyAlignment="1" applyProtection="1">
      <alignment horizontal="center" vertical="center"/>
      <protection hidden="1"/>
    </xf>
    <xf numFmtId="0" fontId="3" fillId="0" borderId="21" xfId="1" applyNumberFormat="1" applyFont="1" applyFill="1" applyBorder="1" applyAlignment="1" applyProtection="1">
      <protection hidden="1"/>
    </xf>
    <xf numFmtId="0" fontId="16" fillId="0" borderId="22" xfId="1" applyNumberFormat="1" applyFont="1" applyFill="1" applyBorder="1" applyAlignment="1" applyProtection="1">
      <protection hidden="1"/>
    </xf>
    <xf numFmtId="171" fontId="8" fillId="0" borderId="10" xfId="1" applyNumberFormat="1" applyFont="1" applyFill="1" applyBorder="1" applyAlignment="1" applyProtection="1">
      <alignment horizontal="right" vertical="center"/>
      <protection hidden="1"/>
    </xf>
    <xf numFmtId="171" fontId="8" fillId="0" borderId="23" xfId="1" applyNumberFormat="1" applyFont="1" applyFill="1" applyBorder="1" applyAlignment="1" applyProtection="1">
      <alignment horizontal="right" vertical="center"/>
      <protection hidden="1"/>
    </xf>
    <xf numFmtId="171" fontId="7" fillId="0" borderId="10" xfId="1" applyNumberFormat="1" applyFont="1" applyFill="1" applyBorder="1" applyAlignment="1" applyProtection="1">
      <alignment horizontal="right" vertical="center"/>
      <protection hidden="1"/>
    </xf>
    <xf numFmtId="171" fontId="7" fillId="0" borderId="23" xfId="1" applyNumberFormat="1" applyFont="1" applyFill="1" applyBorder="1" applyAlignment="1" applyProtection="1">
      <alignment horizontal="right" vertical="center"/>
      <protection hidden="1"/>
    </xf>
    <xf numFmtId="171" fontId="14" fillId="0" borderId="10" xfId="1" applyNumberFormat="1" applyFont="1" applyFill="1" applyBorder="1" applyAlignment="1" applyProtection="1">
      <alignment horizontal="right" vertical="center"/>
      <protection hidden="1"/>
    </xf>
    <xf numFmtId="171" fontId="14" fillId="0" borderId="23" xfId="1" applyNumberFormat="1" applyFont="1" applyFill="1" applyBorder="1" applyAlignment="1" applyProtection="1">
      <alignment horizontal="right" vertical="center"/>
      <protection hidden="1"/>
    </xf>
    <xf numFmtId="171" fontId="6" fillId="0" borderId="10" xfId="1" applyNumberFormat="1" applyFont="1" applyFill="1" applyBorder="1" applyAlignment="1" applyProtection="1">
      <alignment horizontal="right" vertical="center"/>
      <protection hidden="1"/>
    </xf>
    <xf numFmtId="171" fontId="6" fillId="0" borderId="23" xfId="1" applyNumberFormat="1" applyFont="1" applyFill="1" applyBorder="1" applyAlignment="1" applyProtection="1">
      <alignment horizontal="right" vertical="center"/>
      <protection hidden="1"/>
    </xf>
    <xf numFmtId="171" fontId="6" fillId="3" borderId="5" xfId="1" applyNumberFormat="1" applyFont="1" applyFill="1" applyBorder="1" applyAlignment="1" applyProtection="1">
      <alignment horizontal="right" vertical="center"/>
      <protection hidden="1"/>
    </xf>
    <xf numFmtId="171" fontId="6" fillId="3" borderId="24" xfId="1" applyNumberFormat="1" applyFont="1" applyFill="1" applyBorder="1" applyAlignment="1" applyProtection="1">
      <alignment horizontal="right" vertical="center"/>
      <protection hidden="1"/>
    </xf>
    <xf numFmtId="171" fontId="6" fillId="3" borderId="10" xfId="1" applyNumberFormat="1" applyFont="1" applyFill="1" applyBorder="1" applyAlignment="1" applyProtection="1">
      <alignment horizontal="right" vertical="center"/>
      <protection hidden="1"/>
    </xf>
    <xf numFmtId="171" fontId="6" fillId="3" borderId="23" xfId="1" applyNumberFormat="1" applyFont="1" applyFill="1" applyBorder="1" applyAlignment="1" applyProtection="1">
      <alignment horizontal="right" vertical="center"/>
      <protection hidden="1"/>
    </xf>
    <xf numFmtId="171" fontId="7" fillId="0" borderId="12" xfId="1" applyNumberFormat="1" applyFont="1" applyFill="1" applyBorder="1" applyAlignment="1" applyProtection="1">
      <alignment horizontal="right" vertical="center"/>
      <protection hidden="1"/>
    </xf>
    <xf numFmtId="171" fontId="7" fillId="0" borderId="25" xfId="1" applyNumberFormat="1" applyFont="1" applyFill="1" applyBorder="1" applyAlignment="1" applyProtection="1">
      <alignment horizontal="right" vertical="center"/>
      <protection hidden="1"/>
    </xf>
    <xf numFmtId="171" fontId="6" fillId="0" borderId="12" xfId="1" applyNumberFormat="1" applyFont="1" applyFill="1" applyBorder="1" applyAlignment="1" applyProtection="1">
      <alignment horizontal="right" vertical="center"/>
      <protection hidden="1"/>
    </xf>
    <xf numFmtId="171" fontId="6" fillId="0" borderId="25" xfId="1" applyNumberFormat="1" applyFont="1" applyFill="1" applyBorder="1" applyAlignment="1" applyProtection="1">
      <alignment horizontal="right" vertical="center"/>
      <protection hidden="1"/>
    </xf>
    <xf numFmtId="171" fontId="12" fillId="0" borderId="10" xfId="1" applyNumberFormat="1" applyFont="1" applyFill="1" applyBorder="1" applyAlignment="1" applyProtection="1">
      <alignment horizontal="right" vertical="center"/>
      <protection hidden="1"/>
    </xf>
    <xf numFmtId="171" fontId="12" fillId="0" borderId="23" xfId="1" applyNumberFormat="1" applyFont="1" applyFill="1" applyBorder="1" applyAlignment="1" applyProtection="1">
      <alignment horizontal="right" vertical="center"/>
      <protection hidden="1"/>
    </xf>
    <xf numFmtId="171" fontId="14" fillId="0" borderId="12" xfId="1" applyNumberFormat="1" applyFont="1" applyFill="1" applyBorder="1" applyAlignment="1" applyProtection="1">
      <alignment horizontal="right" vertical="center"/>
      <protection hidden="1"/>
    </xf>
    <xf numFmtId="171" fontId="14" fillId="0" borderId="25" xfId="1" applyNumberFormat="1" applyFont="1" applyFill="1" applyBorder="1" applyAlignment="1" applyProtection="1">
      <alignment horizontal="right" vertical="center"/>
      <protection hidden="1"/>
    </xf>
    <xf numFmtId="171" fontId="12" fillId="4" borderId="5" xfId="1" applyNumberFormat="1" applyFont="1" applyFill="1" applyBorder="1" applyAlignment="1" applyProtection="1">
      <alignment horizontal="right" vertical="center"/>
      <protection hidden="1"/>
    </xf>
    <xf numFmtId="171" fontId="12" fillId="4" borderId="24" xfId="1" applyNumberFormat="1" applyFont="1" applyFill="1" applyBorder="1" applyAlignment="1" applyProtection="1">
      <alignment horizontal="right" vertical="center"/>
      <protection hidden="1"/>
    </xf>
    <xf numFmtId="171" fontId="12" fillId="0" borderId="6" xfId="1" applyNumberFormat="1" applyFont="1" applyFill="1" applyBorder="1" applyAlignment="1" applyProtection="1">
      <alignment horizontal="right" vertical="center"/>
      <protection hidden="1"/>
    </xf>
    <xf numFmtId="171" fontId="12" fillId="0" borderId="26" xfId="1" applyNumberFormat="1" applyFont="1" applyFill="1" applyBorder="1" applyAlignment="1" applyProtection="1">
      <alignment horizontal="right" vertical="center"/>
      <protection hidden="1"/>
    </xf>
    <xf numFmtId="0" fontId="6" fillId="0" borderId="0" xfId="1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 vertical="top"/>
      <protection hidden="1"/>
    </xf>
    <xf numFmtId="0" fontId="4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28" xfId="1" applyNumberFormat="1" applyFont="1" applyFill="1" applyBorder="1" applyAlignment="1" applyProtection="1">
      <alignment horizontal="center" vertical="center"/>
      <protection hidden="1"/>
    </xf>
    <xf numFmtId="0" fontId="17" fillId="0" borderId="13" xfId="1" applyNumberFormat="1" applyFont="1" applyFill="1" applyBorder="1" applyAlignment="1" applyProtection="1">
      <alignment horizontal="center" vertical="center"/>
      <protection hidden="1"/>
    </xf>
    <xf numFmtId="0" fontId="17" fillId="0" borderId="15" xfId="1" applyNumberFormat="1" applyFont="1" applyFill="1" applyBorder="1" applyAlignment="1" applyProtection="1">
      <alignment horizontal="center" vertical="center"/>
      <protection hidden="1"/>
    </xf>
    <xf numFmtId="0" fontId="17" fillId="0" borderId="14" xfId="1" applyNumberFormat="1" applyFont="1" applyFill="1" applyBorder="1" applyAlignment="1" applyProtection="1">
      <alignment horizontal="center" vertical="center"/>
      <protection hidden="1"/>
    </xf>
    <xf numFmtId="170" fontId="6" fillId="0" borderId="29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30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31" xfId="1" applyNumberFormat="1" applyFont="1" applyFill="1" applyBorder="1" applyAlignment="1" applyProtection="1">
      <alignment horizontal="center" vertical="center"/>
      <protection hidden="1"/>
    </xf>
    <xf numFmtId="167" fontId="7" fillId="0" borderId="32" xfId="1" applyNumberFormat="1" applyFont="1" applyFill="1" applyBorder="1" applyAlignment="1" applyProtection="1">
      <alignment horizontal="center" vertical="center"/>
      <protection hidden="1"/>
    </xf>
    <xf numFmtId="168" fontId="6" fillId="0" borderId="33" xfId="1" applyNumberFormat="1" applyFont="1" applyFill="1" applyBorder="1" applyAlignment="1" applyProtection="1">
      <alignment horizontal="center" vertical="center"/>
      <protection hidden="1"/>
    </xf>
    <xf numFmtId="167" fontId="6" fillId="0" borderId="32" xfId="1" applyNumberFormat="1" applyFont="1" applyFill="1" applyBorder="1" applyAlignment="1" applyProtection="1">
      <alignment horizontal="center" vertical="center"/>
      <protection hidden="1"/>
    </xf>
    <xf numFmtId="1" fontId="6" fillId="0" borderId="32" xfId="1" applyNumberFormat="1" applyFont="1" applyFill="1" applyBorder="1" applyAlignment="1" applyProtection="1">
      <alignment horizontal="center" vertical="center"/>
      <protection hidden="1"/>
    </xf>
    <xf numFmtId="166" fontId="6" fillId="0" borderId="31" xfId="1" applyNumberFormat="1" applyFont="1" applyFill="1" applyBorder="1" applyAlignment="1" applyProtection="1">
      <alignment horizontal="center" vertical="center"/>
      <protection hidden="1"/>
    </xf>
    <xf numFmtId="0" fontId="3" fillId="0" borderId="34" xfId="1" applyNumberFormat="1" applyFont="1" applyFill="1" applyBorder="1" applyAlignment="1" applyProtection="1">
      <alignment horizontal="right" vertical="center"/>
      <protection hidden="1"/>
    </xf>
    <xf numFmtId="0" fontId="1" fillId="0" borderId="19" xfId="1" applyNumberFormat="1" applyFont="1" applyFill="1" applyBorder="1" applyAlignment="1" applyProtection="1">
      <protection hidden="1"/>
    </xf>
    <xf numFmtId="170" fontId="6" fillId="0" borderId="35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7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36" xfId="1" applyNumberFormat="1" applyFont="1" applyFill="1" applyBorder="1" applyAlignment="1" applyProtection="1">
      <alignment horizontal="center" vertical="center"/>
      <protection hidden="1"/>
    </xf>
    <xf numFmtId="1" fontId="6" fillId="0" borderId="4" xfId="1" applyNumberFormat="1" applyFont="1" applyFill="1" applyBorder="1" applyAlignment="1" applyProtection="1">
      <alignment horizontal="center" vertical="center"/>
      <protection hidden="1"/>
    </xf>
    <xf numFmtId="166" fontId="6" fillId="0" borderId="5" xfId="1" applyNumberFormat="1" applyFont="1" applyFill="1" applyBorder="1" applyAlignment="1" applyProtection="1">
      <alignment horizontal="center" vertical="center"/>
      <protection hidden="1"/>
    </xf>
    <xf numFmtId="0" fontId="3" fillId="0" borderId="37" xfId="1" applyNumberFormat="1" applyFont="1" applyFill="1" applyBorder="1" applyAlignment="1" applyProtection="1">
      <alignment horizontal="right" vertical="center"/>
      <protection hidden="1"/>
    </xf>
    <xf numFmtId="165" fontId="6" fillId="0" borderId="7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5" xfId="1" applyNumberFormat="1" applyFont="1" applyFill="1" applyBorder="1" applyAlignment="1" applyProtection="1">
      <alignment horizontal="center" vertical="center"/>
      <protection hidden="1"/>
    </xf>
    <xf numFmtId="167" fontId="7" fillId="0" borderId="4" xfId="1" applyNumberFormat="1" applyFont="1" applyFill="1" applyBorder="1" applyAlignment="1" applyProtection="1">
      <alignment horizontal="center" vertical="center"/>
      <protection hidden="1"/>
    </xf>
    <xf numFmtId="0" fontId="6" fillId="0" borderId="1" xfId="1" applyNumberFormat="1" applyFont="1" applyFill="1" applyBorder="1" applyAlignment="1" applyProtection="1">
      <protection hidden="1"/>
    </xf>
    <xf numFmtId="0" fontId="6" fillId="0" borderId="38" xfId="1" applyNumberFormat="1" applyFont="1" applyFill="1" applyBorder="1" applyAlignment="1" applyProtection="1">
      <protection hidden="1"/>
    </xf>
    <xf numFmtId="0" fontId="18" fillId="0" borderId="0" xfId="1" applyNumberFormat="1" applyFont="1" applyFill="1" applyAlignment="1" applyProtection="1">
      <protection hidden="1"/>
    </xf>
    <xf numFmtId="0" fontId="3" fillId="0" borderId="9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vertical="top"/>
      <protection hidden="1"/>
    </xf>
    <xf numFmtId="0" fontId="3" fillId="0" borderId="0" xfId="1" applyNumberFormat="1" applyFont="1" applyFill="1" applyAlignment="1" applyProtection="1">
      <alignment horizontal="centerContinuous" vertical="top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NumberFormat="1" applyFont="1" applyFill="1" applyBorder="1" applyAlignment="1" applyProtection="1">
      <alignment horizontal="centerContinuous" vertical="top"/>
      <protection hidden="1"/>
    </xf>
    <xf numFmtId="0" fontId="6" fillId="0" borderId="0" xfId="1" applyNumberFormat="1" applyFont="1" applyFill="1" applyBorder="1" applyAlignment="1" applyProtection="1">
      <alignment horizontal="right"/>
      <protection hidden="1"/>
    </xf>
    <xf numFmtId="0" fontId="6" fillId="0" borderId="0" xfId="1" applyNumberFormat="1" applyFont="1" applyFill="1" applyBorder="1" applyAlignment="1" applyProtection="1">
      <alignment horizontal="right" vertical="center"/>
      <protection hidden="1"/>
    </xf>
    <xf numFmtId="0" fontId="6" fillId="0" borderId="21" xfId="1" applyNumberFormat="1" applyFont="1" applyFill="1" applyBorder="1" applyAlignment="1" applyProtection="1">
      <protection hidden="1"/>
    </xf>
    <xf numFmtId="0" fontId="6" fillId="0" borderId="39" xfId="1" applyNumberFormat="1" applyFont="1" applyFill="1" applyBorder="1" applyAlignment="1" applyProtection="1">
      <protection hidden="1"/>
    </xf>
    <xf numFmtId="168" fontId="6" fillId="0" borderId="40" xfId="1" applyNumberFormat="1" applyFont="1" applyFill="1" applyBorder="1" applyAlignment="1" applyProtection="1">
      <alignment horizontal="center" vertical="center"/>
      <protection hidden="1"/>
    </xf>
    <xf numFmtId="1" fontId="6" fillId="0" borderId="8" xfId="1" applyNumberFormat="1" applyFont="1" applyFill="1" applyBorder="1" applyAlignment="1" applyProtection="1">
      <alignment horizontal="center" vertical="center"/>
      <protection hidden="1"/>
    </xf>
    <xf numFmtId="166" fontId="6" fillId="0" borderId="10" xfId="1" applyNumberFormat="1" applyFont="1" applyFill="1" applyBorder="1" applyAlignment="1" applyProtection="1">
      <alignment horizontal="center" vertical="center"/>
      <protection hidden="1"/>
    </xf>
    <xf numFmtId="168" fontId="6" fillId="0" borderId="4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8" xfId="1" applyNumberFormat="1" applyFont="1" applyFill="1" applyBorder="1" applyAlignment="1" applyProtection="1">
      <alignment horizontal="left" vertical="center" wrapText="1"/>
      <protection hidden="1"/>
    </xf>
    <xf numFmtId="0" fontId="7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1" applyNumberFormat="1" applyFont="1" applyFill="1" applyBorder="1" applyAlignment="1" applyProtection="1">
      <alignment horizontal="center" vertical="center"/>
      <protection hidden="1"/>
    </xf>
    <xf numFmtId="0" fontId="7" fillId="0" borderId="15" xfId="1" applyNumberFormat="1" applyFont="1" applyFill="1" applyBorder="1" applyAlignment="1" applyProtection="1">
      <alignment horizontal="center" vertical="center"/>
      <protection hidden="1"/>
    </xf>
    <xf numFmtId="0" fontId="7" fillId="0" borderId="14" xfId="1" applyNumberFormat="1" applyFont="1" applyFill="1" applyBorder="1" applyAlignment="1" applyProtection="1">
      <alignment horizontal="center" vertical="center"/>
      <protection hidden="1"/>
    </xf>
    <xf numFmtId="0" fontId="6" fillId="0" borderId="14" xfId="1" applyNumberFormat="1" applyFont="1" applyFill="1" applyBorder="1" applyAlignment="1" applyProtection="1">
      <alignment horizontal="center" vertical="center"/>
      <protection hidden="1"/>
    </xf>
    <xf numFmtId="170" fontId="7" fillId="0" borderId="7" xfId="1" applyNumberFormat="1" applyFont="1" applyFill="1" applyBorder="1" applyAlignment="1" applyProtection="1">
      <alignment horizontal="left" vertical="center" wrapText="1"/>
      <protection hidden="1"/>
    </xf>
    <xf numFmtId="165" fontId="7" fillId="0" borderId="5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3" xfId="1" applyNumberFormat="1" applyFont="1" applyFill="1" applyBorder="1" applyAlignment="1" applyProtection="1">
      <alignment horizontal="center" vertical="center"/>
      <protection hidden="1"/>
    </xf>
    <xf numFmtId="165" fontId="6" fillId="0" borderId="3" xfId="1" applyNumberFormat="1" applyFont="1" applyFill="1" applyBorder="1" applyAlignment="1" applyProtection="1">
      <alignment horizontal="center" vertical="center"/>
      <protection hidden="1"/>
    </xf>
    <xf numFmtId="169" fontId="8" fillId="0" borderId="6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5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7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10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9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3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0" xfId="1" applyNumberFormat="1" applyFont="1" applyFill="1" applyAlignment="1" applyProtection="1">
      <alignment horizontal="center" vertical="center"/>
      <protection hidden="1"/>
    </xf>
    <xf numFmtId="1" fontId="7" fillId="0" borderId="0" xfId="1" applyNumberFormat="1" applyFont="1" applyFill="1" applyAlignment="1" applyProtection="1">
      <alignment horizontal="center" vertical="center"/>
      <protection hidden="1"/>
    </xf>
    <xf numFmtId="0" fontId="20" fillId="0" borderId="41" xfId="1" applyNumberFormat="1" applyFont="1" applyFill="1" applyBorder="1" applyAlignment="1" applyProtection="1">
      <alignment horizontal="centerContinuous"/>
      <protection hidden="1"/>
    </xf>
    <xf numFmtId="0" fontId="20" fillId="0" borderId="42" xfId="1" applyNumberFormat="1" applyFont="1" applyFill="1" applyBorder="1" applyAlignment="1" applyProtection="1">
      <alignment horizontal="centerContinuous"/>
      <protection hidden="1"/>
    </xf>
    <xf numFmtId="0" fontId="20" fillId="0" borderId="18" xfId="1" applyNumberFormat="1" applyFont="1" applyFill="1" applyBorder="1" applyAlignment="1" applyProtection="1">
      <alignment horizontal="centerContinuous"/>
      <protection hidden="1"/>
    </xf>
    <xf numFmtId="0" fontId="7" fillId="0" borderId="38" xfId="1" applyNumberFormat="1" applyFont="1" applyFill="1" applyBorder="1" applyAlignment="1" applyProtection="1">
      <protection hidden="1"/>
    </xf>
    <xf numFmtId="0" fontId="1" fillId="0" borderId="4" xfId="1" applyBorder="1"/>
    <xf numFmtId="0" fontId="1" fillId="0" borderId="5" xfId="1" applyBorder="1"/>
    <xf numFmtId="0" fontId="1" fillId="0" borderId="36" xfId="1" applyBorder="1"/>
    <xf numFmtId="0" fontId="1" fillId="0" borderId="10" xfId="1" applyBorder="1"/>
    <xf numFmtId="0" fontId="1" fillId="0" borderId="9" xfId="1" applyBorder="1"/>
    <xf numFmtId="0" fontId="1" fillId="0" borderId="40" xfId="1" applyBorder="1"/>
    <xf numFmtId="169" fontId="7" fillId="0" borderId="10" xfId="1" applyNumberFormat="1" applyFont="1" applyFill="1" applyBorder="1" applyAlignment="1" applyProtection="1">
      <alignment vertical="center" wrapText="1"/>
      <protection hidden="1"/>
    </xf>
    <xf numFmtId="169" fontId="7" fillId="0" borderId="9" xfId="1" applyNumberFormat="1" applyFont="1" applyFill="1" applyBorder="1" applyAlignment="1" applyProtection="1">
      <alignment vertical="center" wrapText="1"/>
      <protection hidden="1"/>
    </xf>
    <xf numFmtId="169" fontId="7" fillId="0" borderId="40" xfId="1" applyNumberFormat="1" applyFont="1" applyFill="1" applyBorder="1" applyAlignment="1" applyProtection="1">
      <alignment vertical="center" wrapText="1"/>
      <protection hidden="1"/>
    </xf>
    <xf numFmtId="165" fontId="6" fillId="3" borderId="4" xfId="1" applyNumberFormat="1" applyFont="1" applyFill="1" applyBorder="1" applyAlignment="1" applyProtection="1">
      <alignment horizontal="center" vertical="center"/>
      <protection hidden="1"/>
    </xf>
    <xf numFmtId="165" fontId="6" fillId="3" borderId="8" xfId="1" applyNumberFormat="1" applyFont="1" applyFill="1" applyBorder="1" applyAlignment="1" applyProtection="1">
      <alignment horizontal="center" vertical="center"/>
      <protection hidden="1"/>
    </xf>
    <xf numFmtId="0" fontId="13" fillId="0" borderId="4" xfId="1" applyFont="1" applyBorder="1"/>
    <xf numFmtId="168" fontId="14" fillId="0" borderId="3" xfId="1" applyNumberFormat="1" applyFont="1" applyFill="1" applyBorder="1" applyAlignment="1" applyProtection="1">
      <alignment horizontal="center" vertical="center"/>
      <protection hidden="1"/>
    </xf>
    <xf numFmtId="165" fontId="14" fillId="0" borderId="3" xfId="1" applyNumberFormat="1" applyFont="1" applyFill="1" applyBorder="1" applyAlignment="1" applyProtection="1">
      <alignment horizontal="center" vertical="center"/>
      <protection hidden="1"/>
    </xf>
    <xf numFmtId="165" fontId="7" fillId="0" borderId="4" xfId="1" applyNumberFormat="1" applyFont="1" applyFill="1" applyBorder="1" applyAlignment="1" applyProtection="1">
      <alignment horizontal="center" vertical="center"/>
      <protection hidden="1"/>
    </xf>
    <xf numFmtId="168" fontId="12" fillId="0" borderId="3" xfId="1" applyNumberFormat="1" applyFont="1" applyFill="1" applyBorder="1" applyAlignment="1" applyProtection="1">
      <alignment horizontal="center" vertical="center"/>
      <protection hidden="1"/>
    </xf>
    <xf numFmtId="165" fontId="12" fillId="0" borderId="3" xfId="1" applyNumberFormat="1" applyFont="1" applyFill="1" applyBorder="1" applyAlignment="1" applyProtection="1">
      <alignment horizontal="center" vertical="center"/>
      <protection hidden="1"/>
    </xf>
    <xf numFmtId="0" fontId="7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38" xfId="1" applyNumberFormat="1" applyFont="1" applyFill="1" applyBorder="1" applyAlignment="1" applyProtection="1">
      <alignment horizontal="centerContinuous"/>
      <protection hidden="1"/>
    </xf>
    <xf numFmtId="169" fontId="7" fillId="0" borderId="20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9" xfId="1" applyNumberFormat="1" applyFont="1" applyFill="1" applyBorder="1" applyAlignment="1" applyProtection="1">
      <alignment horizontal="left" vertical="center" wrapText="1"/>
      <protection hidden="1"/>
    </xf>
    <xf numFmtId="0" fontId="1" fillId="0" borderId="19" xfId="1" applyBorder="1"/>
    <xf numFmtId="0" fontId="1" fillId="0" borderId="0" xfId="1" applyBorder="1"/>
    <xf numFmtId="4" fontId="7" fillId="0" borderId="10" xfId="1" applyNumberFormat="1" applyFont="1" applyFill="1" applyBorder="1" applyAlignment="1" applyProtection="1">
      <alignment horizontal="right" vertical="center"/>
      <protection hidden="1"/>
    </xf>
    <xf numFmtId="4" fontId="7" fillId="0" borderId="23" xfId="1" applyNumberFormat="1" applyFont="1" applyFill="1" applyBorder="1" applyAlignment="1" applyProtection="1">
      <alignment horizontal="right" vertical="center"/>
      <protection hidden="1"/>
    </xf>
    <xf numFmtId="4" fontId="14" fillId="0" borderId="10" xfId="1" applyNumberFormat="1" applyFont="1" applyFill="1" applyBorder="1" applyAlignment="1" applyProtection="1">
      <alignment horizontal="right" vertical="center"/>
      <protection hidden="1"/>
    </xf>
    <xf numFmtId="4" fontId="14" fillId="0" borderId="23" xfId="1" applyNumberFormat="1" applyFont="1" applyFill="1" applyBorder="1" applyAlignment="1" applyProtection="1">
      <alignment horizontal="right" vertical="center"/>
      <protection hidden="1"/>
    </xf>
    <xf numFmtId="4" fontId="6" fillId="0" borderId="10" xfId="1" applyNumberFormat="1" applyFont="1" applyFill="1" applyBorder="1" applyAlignment="1" applyProtection="1">
      <alignment horizontal="right" vertical="center"/>
      <protection hidden="1"/>
    </xf>
    <xf numFmtId="4" fontId="6" fillId="0" borderId="23" xfId="1" applyNumberFormat="1" applyFont="1" applyFill="1" applyBorder="1" applyAlignment="1" applyProtection="1">
      <alignment horizontal="right" vertical="center"/>
      <protection hidden="1"/>
    </xf>
    <xf numFmtId="4" fontId="6" fillId="3" borderId="5" xfId="1" applyNumberFormat="1" applyFont="1" applyFill="1" applyBorder="1" applyAlignment="1" applyProtection="1">
      <alignment horizontal="right" vertical="center"/>
      <protection hidden="1"/>
    </xf>
    <xf numFmtId="4" fontId="6" fillId="3" borderId="24" xfId="1" applyNumberFormat="1" applyFont="1" applyFill="1" applyBorder="1" applyAlignment="1" applyProtection="1">
      <alignment horizontal="right" vertical="center"/>
      <protection hidden="1"/>
    </xf>
    <xf numFmtId="4" fontId="14" fillId="0" borderId="12" xfId="1" applyNumberFormat="1" applyFont="1" applyFill="1" applyBorder="1" applyAlignment="1" applyProtection="1">
      <alignment horizontal="right" vertical="center"/>
      <protection hidden="1"/>
    </xf>
    <xf numFmtId="4" fontId="14" fillId="0" borderId="25" xfId="1" applyNumberFormat="1" applyFont="1" applyFill="1" applyBorder="1" applyAlignment="1" applyProtection="1">
      <alignment horizontal="right" vertical="center"/>
      <protection hidden="1"/>
    </xf>
    <xf numFmtId="4" fontId="6" fillId="3" borderId="10" xfId="1" applyNumberFormat="1" applyFont="1" applyFill="1" applyBorder="1" applyAlignment="1" applyProtection="1">
      <alignment horizontal="right" vertical="center"/>
      <protection hidden="1"/>
    </xf>
    <xf numFmtId="4" fontId="6" fillId="3" borderId="23" xfId="1" applyNumberFormat="1" applyFont="1" applyFill="1" applyBorder="1" applyAlignment="1" applyProtection="1">
      <alignment horizontal="right" vertical="center"/>
      <protection hidden="1"/>
    </xf>
    <xf numFmtId="4" fontId="7" fillId="0" borderId="12" xfId="1" applyNumberFormat="1" applyFont="1" applyFill="1" applyBorder="1" applyAlignment="1" applyProtection="1">
      <alignment horizontal="right" vertical="center"/>
      <protection hidden="1"/>
    </xf>
    <xf numFmtId="4" fontId="7" fillId="0" borderId="25" xfId="1" applyNumberFormat="1" applyFont="1" applyFill="1" applyBorder="1" applyAlignment="1" applyProtection="1">
      <alignment horizontal="right" vertical="center"/>
      <protection hidden="1"/>
    </xf>
    <xf numFmtId="4" fontId="12" fillId="0" borderId="10" xfId="1" applyNumberFormat="1" applyFont="1" applyFill="1" applyBorder="1" applyAlignment="1" applyProtection="1">
      <alignment horizontal="right" vertical="center"/>
      <protection hidden="1"/>
    </xf>
    <xf numFmtId="4" fontId="12" fillId="0" borderId="23" xfId="1" applyNumberFormat="1" applyFont="1" applyFill="1" applyBorder="1" applyAlignment="1" applyProtection="1">
      <alignment horizontal="right" vertical="center"/>
      <protection hidden="1"/>
    </xf>
    <xf numFmtId="4" fontId="6" fillId="0" borderId="12" xfId="1" applyNumberFormat="1" applyFont="1" applyFill="1" applyBorder="1" applyAlignment="1" applyProtection="1">
      <alignment horizontal="right" vertical="center"/>
      <protection hidden="1"/>
    </xf>
    <xf numFmtId="4" fontId="6" fillId="0" borderId="25" xfId="1" applyNumberFormat="1" applyFont="1" applyFill="1" applyBorder="1" applyAlignment="1" applyProtection="1">
      <alignment horizontal="right" vertical="center"/>
      <protection hidden="1"/>
    </xf>
    <xf numFmtId="4" fontId="19" fillId="0" borderId="4" xfId="1" applyNumberFormat="1" applyFont="1" applyBorder="1" applyAlignment="1">
      <alignment horizontal="center" vertical="center"/>
    </xf>
    <xf numFmtId="4" fontId="19" fillId="0" borderId="24" xfId="1" applyNumberFormat="1" applyFont="1" applyBorder="1" applyAlignment="1">
      <alignment horizontal="center" vertical="center"/>
    </xf>
    <xf numFmtId="169" fontId="7" fillId="0" borderId="8" xfId="1" applyNumberFormat="1" applyFont="1" applyFill="1" applyBorder="1" applyAlignment="1" applyProtection="1">
      <alignment vertical="center" wrapText="1"/>
      <protection hidden="1"/>
    </xf>
    <xf numFmtId="4" fontId="7" fillId="0" borderId="8" xfId="1" applyNumberFormat="1" applyFont="1" applyFill="1" applyBorder="1" applyAlignment="1" applyProtection="1">
      <alignment horizontal="center" vertical="center"/>
      <protection hidden="1"/>
    </xf>
    <xf numFmtId="4" fontId="7" fillId="0" borderId="23" xfId="1" applyNumberFormat="1" applyFont="1" applyFill="1" applyBorder="1" applyAlignment="1" applyProtection="1">
      <alignment horizontal="center" vertical="center"/>
      <protection hidden="1"/>
    </xf>
    <xf numFmtId="0" fontId="7" fillId="5" borderId="43" xfId="1" applyNumberFormat="1" applyFont="1" applyFill="1" applyBorder="1" applyAlignment="1" applyProtection="1">
      <protection hidden="1"/>
    </xf>
    <xf numFmtId="0" fontId="7" fillId="5" borderId="44" xfId="1" applyNumberFormat="1" applyFont="1" applyFill="1" applyBorder="1" applyAlignment="1" applyProtection="1">
      <protection hidden="1"/>
    </xf>
    <xf numFmtId="0" fontId="7" fillId="5" borderId="45" xfId="1" applyNumberFormat="1" applyFont="1" applyFill="1" applyBorder="1" applyAlignment="1" applyProtection="1">
      <protection hidden="1"/>
    </xf>
    <xf numFmtId="0" fontId="7" fillId="5" borderId="39" xfId="1" applyNumberFormat="1" applyFont="1" applyFill="1" applyBorder="1" applyAlignment="1" applyProtection="1">
      <protection hidden="1"/>
    </xf>
    <xf numFmtId="0" fontId="7" fillId="5" borderId="46" xfId="1" applyNumberFormat="1" applyFont="1" applyFill="1" applyBorder="1" applyAlignment="1" applyProtection="1">
      <protection hidden="1"/>
    </xf>
    <xf numFmtId="164" fontId="7" fillId="5" borderId="44" xfId="1" applyNumberFormat="1" applyFont="1" applyFill="1" applyBorder="1" applyAlignment="1" applyProtection="1">
      <protection hidden="1"/>
    </xf>
    <xf numFmtId="4" fontId="7" fillId="5" borderId="44" xfId="1" applyNumberFormat="1" applyFont="1" applyFill="1" applyBorder="1" applyAlignment="1" applyProtection="1">
      <alignment horizontal="center" vertical="center"/>
      <protection hidden="1"/>
    </xf>
    <xf numFmtId="4" fontId="7" fillId="5" borderId="47" xfId="1" applyNumberFormat="1" applyFont="1" applyFill="1" applyBorder="1" applyAlignment="1" applyProtection="1">
      <alignment horizontal="center" vertical="center"/>
      <protection hidden="1"/>
    </xf>
    <xf numFmtId="0" fontId="13" fillId="5" borderId="18" xfId="1" applyNumberFormat="1" applyFont="1" applyFill="1" applyBorder="1" applyAlignment="1" applyProtection="1">
      <protection hidden="1"/>
    </xf>
    <xf numFmtId="0" fontId="13" fillId="5" borderId="22" xfId="1" applyNumberFormat="1" applyFont="1" applyFill="1" applyBorder="1" applyAlignment="1" applyProtection="1">
      <protection hidden="1"/>
    </xf>
    <xf numFmtId="164" fontId="13" fillId="5" borderId="48" xfId="1" applyNumberFormat="1" applyFont="1" applyFill="1" applyBorder="1" applyAlignment="1" applyProtection="1">
      <protection hidden="1"/>
    </xf>
    <xf numFmtId="171" fontId="13" fillId="5" borderId="48" xfId="1" applyNumberFormat="1" applyFont="1" applyFill="1" applyBorder="1" applyAlignment="1" applyProtection="1">
      <protection hidden="1"/>
    </xf>
    <xf numFmtId="171" fontId="13" fillId="5" borderId="49" xfId="1" applyNumberFormat="1" applyFont="1" applyFill="1" applyBorder="1" applyAlignment="1" applyProtection="1">
      <protection hidden="1"/>
    </xf>
    <xf numFmtId="0" fontId="12" fillId="5" borderId="21" xfId="1" applyNumberFormat="1" applyFont="1" applyFill="1" applyBorder="1" applyAlignment="1" applyProtection="1">
      <protection hidden="1"/>
    </xf>
    <xf numFmtId="0" fontId="12" fillId="5" borderId="39" xfId="1" applyNumberFormat="1" applyFont="1" applyFill="1" applyBorder="1" applyAlignment="1" applyProtection="1">
      <protection hidden="1"/>
    </xf>
    <xf numFmtId="164" fontId="12" fillId="5" borderId="44" xfId="1" applyNumberFormat="1" applyFont="1" applyFill="1" applyBorder="1" applyAlignment="1" applyProtection="1">
      <protection hidden="1"/>
    </xf>
    <xf numFmtId="0" fontId="10" fillId="0" borderId="0" xfId="1" applyNumberFormat="1" applyFont="1" applyFill="1" applyAlignment="1" applyProtection="1">
      <alignment horizontal="centerContinuous" vertical="center"/>
      <protection hidden="1"/>
    </xf>
    <xf numFmtId="0" fontId="9" fillId="0" borderId="13" xfId="1" applyNumberFormat="1" applyFont="1" applyFill="1" applyBorder="1" applyAlignment="1" applyProtection="1">
      <alignment horizontal="center" vertical="center"/>
      <protection hidden="1"/>
    </xf>
    <xf numFmtId="0" fontId="9" fillId="0" borderId="15" xfId="1" applyNumberFormat="1" applyFont="1" applyFill="1" applyBorder="1" applyAlignment="1" applyProtection="1">
      <alignment horizontal="center" vertical="center"/>
      <protection hidden="1"/>
    </xf>
    <xf numFmtId="0" fontId="10" fillId="0" borderId="13" xfId="1" applyNumberFormat="1" applyFont="1" applyFill="1" applyBorder="1" applyAlignment="1" applyProtection="1">
      <alignment horizontal="center" vertical="center"/>
      <protection hidden="1"/>
    </xf>
    <xf numFmtId="0" fontId="10" fillId="0" borderId="14" xfId="1" applyNumberFormat="1" applyFont="1" applyFill="1" applyBorder="1" applyAlignment="1" applyProtection="1">
      <alignment horizontal="center" vertical="center"/>
      <protection hidden="1"/>
    </xf>
    <xf numFmtId="0" fontId="10" fillId="0" borderId="15" xfId="1" applyNumberFormat="1" applyFont="1" applyFill="1" applyBorder="1" applyAlignment="1" applyProtection="1">
      <alignment horizontal="center" vertical="center"/>
      <protection hidden="1"/>
    </xf>
    <xf numFmtId="170" fontId="6" fillId="0" borderId="50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3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51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9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19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27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52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53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7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20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7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20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54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55" xfId="1" applyNumberFormat="1" applyFont="1" applyFill="1" applyBorder="1" applyAlignment="1" applyProtection="1">
      <alignment horizontal="left" vertical="center" wrapText="1"/>
      <protection hidden="1"/>
    </xf>
    <xf numFmtId="0" fontId="22" fillId="0" borderId="42" xfId="1" applyNumberFormat="1" applyFont="1" applyFill="1" applyBorder="1" applyAlignment="1" applyProtection="1">
      <alignment horizontal="centerContinuous"/>
      <protection hidden="1"/>
    </xf>
    <xf numFmtId="0" fontId="22" fillId="0" borderId="18" xfId="1" applyNumberFormat="1" applyFont="1" applyFill="1" applyBorder="1" applyAlignment="1" applyProtection="1">
      <alignment horizontal="centerContinuous"/>
      <protection hidden="1"/>
    </xf>
    <xf numFmtId="0" fontId="6" fillId="0" borderId="56" xfId="1" applyNumberFormat="1" applyFont="1" applyFill="1" applyBorder="1" applyAlignment="1" applyProtection="1">
      <alignment horizontal="centerContinuous"/>
      <protection hidden="1"/>
    </xf>
    <xf numFmtId="0" fontId="6" fillId="0" borderId="56" xfId="1" applyNumberFormat="1" applyFont="1" applyFill="1" applyBorder="1" applyAlignment="1" applyProtection="1">
      <protection hidden="1"/>
    </xf>
    <xf numFmtId="172" fontId="6" fillId="0" borderId="12" xfId="1" applyNumberFormat="1" applyFont="1" applyFill="1" applyBorder="1" applyAlignment="1" applyProtection="1">
      <protection hidden="1"/>
    </xf>
    <xf numFmtId="172" fontId="6" fillId="0" borderId="0" xfId="1" applyNumberFormat="1" applyFont="1" applyFill="1" applyAlignment="1" applyProtection="1">
      <protection hidden="1"/>
    </xf>
    <xf numFmtId="0" fontId="6" fillId="0" borderId="12" xfId="1" applyNumberFormat="1" applyFont="1" applyFill="1" applyBorder="1" applyAlignment="1" applyProtection="1">
      <protection hidden="1"/>
    </xf>
    <xf numFmtId="0" fontId="6" fillId="0" borderId="11" xfId="1" applyNumberFormat="1" applyFont="1" applyFill="1" applyBorder="1" applyAlignment="1" applyProtection="1">
      <protection hidden="1"/>
    </xf>
    <xf numFmtId="164" fontId="4" fillId="0" borderId="57" xfId="1" applyNumberFormat="1" applyFont="1" applyFill="1" applyBorder="1" applyAlignment="1" applyProtection="1">
      <alignment horizontal="right" vertical="center"/>
      <protection hidden="1"/>
    </xf>
    <xf numFmtId="1" fontId="7" fillId="0" borderId="4" xfId="1" applyNumberFormat="1" applyFont="1" applyFill="1" applyBorder="1" applyAlignment="1" applyProtection="1">
      <alignment horizontal="center" vertical="center"/>
      <protection hidden="1"/>
    </xf>
    <xf numFmtId="166" fontId="7" fillId="0" borderId="4" xfId="1" applyNumberFormat="1" applyFont="1" applyFill="1" applyBorder="1" applyAlignment="1" applyProtection="1">
      <alignment horizontal="center" vertical="center"/>
      <protection hidden="1"/>
    </xf>
    <xf numFmtId="166" fontId="6" fillId="0" borderId="4" xfId="1" applyNumberFormat="1" applyFont="1" applyFill="1" applyBorder="1" applyAlignment="1" applyProtection="1">
      <alignment horizontal="center" vertical="center"/>
      <protection hidden="1"/>
    </xf>
    <xf numFmtId="167" fontId="21" fillId="0" borderId="4" xfId="1" applyNumberFormat="1" applyFont="1" applyFill="1" applyBorder="1" applyAlignment="1" applyProtection="1">
      <alignment horizontal="center" vertical="center"/>
      <protection hidden="1"/>
    </xf>
    <xf numFmtId="1" fontId="21" fillId="0" borderId="4" xfId="1" applyNumberFormat="1" applyFont="1" applyFill="1" applyBorder="1" applyAlignment="1" applyProtection="1">
      <alignment horizontal="center" vertical="center"/>
      <protection hidden="1"/>
    </xf>
    <xf numFmtId="166" fontId="21" fillId="0" borderId="4" xfId="1" applyNumberFormat="1" applyFont="1" applyFill="1" applyBorder="1" applyAlignment="1" applyProtection="1">
      <alignment horizontal="center" vertical="center"/>
      <protection hidden="1"/>
    </xf>
    <xf numFmtId="165" fontId="21" fillId="0" borderId="4" xfId="1" applyNumberFormat="1" applyFont="1" applyFill="1" applyBorder="1" applyAlignment="1" applyProtection="1">
      <alignment horizontal="center" vertical="center"/>
      <protection hidden="1"/>
    </xf>
    <xf numFmtId="0" fontId="5" fillId="0" borderId="0" xfId="1" applyNumberFormat="1" applyFont="1" applyFill="1" applyBorder="1" applyAlignment="1" applyProtection="1">
      <alignment horizontal="right" vertical="center"/>
      <protection hidden="1"/>
    </xf>
    <xf numFmtId="168" fontId="6" fillId="0" borderId="0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0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58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22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57" xfId="1" applyNumberFormat="1" applyFont="1" applyFill="1" applyBorder="1" applyAlignment="1" applyProtection="1">
      <alignment horizontal="center" vertical="center"/>
      <protection hidden="1"/>
    </xf>
    <xf numFmtId="167" fontId="7" fillId="0" borderId="59" xfId="1" applyNumberFormat="1" applyFont="1" applyFill="1" applyBorder="1" applyAlignment="1" applyProtection="1">
      <alignment horizontal="center" vertical="center"/>
      <protection hidden="1"/>
    </xf>
    <xf numFmtId="1" fontId="7" fillId="0" borderId="59" xfId="1" applyNumberFormat="1" applyFont="1" applyFill="1" applyBorder="1" applyAlignment="1" applyProtection="1">
      <alignment horizontal="center" vertical="center"/>
      <protection hidden="1"/>
    </xf>
    <xf numFmtId="166" fontId="7" fillId="0" borderId="59" xfId="1" applyNumberFormat="1" applyFont="1" applyFill="1" applyBorder="1" applyAlignment="1" applyProtection="1">
      <alignment horizontal="center" vertical="center"/>
      <protection hidden="1"/>
    </xf>
    <xf numFmtId="165" fontId="7" fillId="0" borderId="59" xfId="1" applyNumberFormat="1" applyFont="1" applyFill="1" applyBorder="1" applyAlignment="1" applyProtection="1">
      <alignment horizontal="center" vertical="center"/>
      <protection hidden="1"/>
    </xf>
    <xf numFmtId="165" fontId="6" fillId="0" borderId="59" xfId="1" applyNumberFormat="1" applyFont="1" applyFill="1" applyBorder="1" applyAlignment="1" applyProtection="1">
      <alignment horizontal="center" vertical="center"/>
      <protection hidden="1"/>
    </xf>
    <xf numFmtId="0" fontId="7" fillId="5" borderId="21" xfId="1" applyNumberFormat="1" applyFont="1" applyFill="1" applyBorder="1" applyAlignment="1" applyProtection="1">
      <protection hidden="1"/>
    </xf>
    <xf numFmtId="164" fontId="7" fillId="5" borderId="45" xfId="1" applyNumberFormat="1" applyFont="1" applyFill="1" applyBorder="1" applyAlignment="1" applyProtection="1">
      <protection hidden="1"/>
    </xf>
    <xf numFmtId="4" fontId="7" fillId="0" borderId="31" xfId="1" applyNumberFormat="1" applyFont="1" applyFill="1" applyBorder="1" applyAlignment="1" applyProtection="1">
      <alignment horizontal="right" vertical="center"/>
      <protection hidden="1"/>
    </xf>
    <xf numFmtId="4" fontId="7" fillId="0" borderId="60" xfId="1" applyNumberFormat="1" applyFont="1" applyFill="1" applyBorder="1" applyAlignment="1" applyProtection="1">
      <alignment horizontal="right" vertical="center"/>
      <protection hidden="1"/>
    </xf>
    <xf numFmtId="4" fontId="7" fillId="0" borderId="5" xfId="1" applyNumberFormat="1" applyFont="1" applyFill="1" applyBorder="1" applyAlignment="1" applyProtection="1">
      <alignment horizontal="right" vertical="center"/>
      <protection hidden="1"/>
    </xf>
    <xf numFmtId="4" fontId="7" fillId="0" borderId="24" xfId="1" applyNumberFormat="1" applyFont="1" applyFill="1" applyBorder="1" applyAlignment="1" applyProtection="1">
      <alignment horizontal="right" vertical="center"/>
      <protection hidden="1"/>
    </xf>
    <xf numFmtId="4" fontId="19" fillId="5" borderId="44" xfId="1" applyNumberFormat="1" applyFont="1" applyFill="1" applyBorder="1"/>
    <xf numFmtId="4" fontId="19" fillId="5" borderId="47" xfId="1" applyNumberFormat="1" applyFont="1" applyFill="1" applyBorder="1"/>
    <xf numFmtId="171" fontId="7" fillId="0" borderId="4" xfId="1" applyNumberFormat="1" applyFont="1" applyFill="1" applyBorder="1" applyAlignment="1" applyProtection="1">
      <alignment horizontal="right" vertical="center"/>
      <protection hidden="1"/>
    </xf>
    <xf numFmtId="171" fontId="7" fillId="0" borderId="24" xfId="1" applyNumberFormat="1" applyFont="1" applyFill="1" applyBorder="1" applyAlignment="1" applyProtection="1">
      <alignment horizontal="right" vertical="center"/>
      <protection hidden="1"/>
    </xf>
    <xf numFmtId="171" fontId="6" fillId="0" borderId="4" xfId="1" applyNumberFormat="1" applyFont="1" applyFill="1" applyBorder="1" applyAlignment="1" applyProtection="1">
      <alignment horizontal="right" vertical="center"/>
      <protection hidden="1"/>
    </xf>
    <xf numFmtId="171" fontId="6" fillId="0" borderId="24" xfId="1" applyNumberFormat="1" applyFont="1" applyFill="1" applyBorder="1" applyAlignment="1" applyProtection="1">
      <alignment horizontal="right" vertical="center"/>
      <protection hidden="1"/>
    </xf>
    <xf numFmtId="171" fontId="6" fillId="3" borderId="4" xfId="1" applyNumberFormat="1" applyFont="1" applyFill="1" applyBorder="1" applyAlignment="1" applyProtection="1">
      <alignment horizontal="right" vertical="center"/>
      <protection hidden="1"/>
    </xf>
    <xf numFmtId="171" fontId="21" fillId="0" borderId="4" xfId="1" applyNumberFormat="1" applyFont="1" applyFill="1" applyBorder="1" applyAlignment="1" applyProtection="1">
      <alignment horizontal="right" vertical="center"/>
      <protection hidden="1"/>
    </xf>
    <xf numFmtId="171" fontId="21" fillId="0" borderId="24" xfId="1" applyNumberFormat="1" applyFont="1" applyFill="1" applyBorder="1" applyAlignment="1" applyProtection="1">
      <alignment horizontal="right" vertical="center"/>
      <protection hidden="1"/>
    </xf>
    <xf numFmtId="171" fontId="7" fillId="0" borderId="59" xfId="1" applyNumberFormat="1" applyFont="1" applyFill="1" applyBorder="1" applyAlignment="1" applyProtection="1">
      <alignment horizontal="right" vertical="center"/>
      <protection hidden="1"/>
    </xf>
    <xf numFmtId="171" fontId="7" fillId="0" borderId="61" xfId="1" applyNumberFormat="1" applyFont="1" applyFill="1" applyBorder="1" applyAlignment="1" applyProtection="1">
      <alignment horizontal="right" vertical="center"/>
      <protection hidden="1"/>
    </xf>
    <xf numFmtId="171" fontId="6" fillId="0" borderId="11" xfId="1" applyNumberFormat="1" applyFont="1" applyFill="1" applyBorder="1" applyAlignment="1" applyProtection="1">
      <alignment horizontal="right" vertical="center"/>
      <protection hidden="1"/>
    </xf>
    <xf numFmtId="171" fontId="6" fillId="0" borderId="2" xfId="1" applyNumberFormat="1" applyFont="1" applyFill="1" applyBorder="1" applyAlignment="1" applyProtection="1">
      <alignment horizontal="right" vertical="center"/>
      <protection hidden="1"/>
    </xf>
    <xf numFmtId="171" fontId="7" fillId="5" borderId="45" xfId="1" applyNumberFormat="1" applyFont="1" applyFill="1" applyBorder="1" applyAlignment="1" applyProtection="1">
      <protection hidden="1"/>
    </xf>
    <xf numFmtId="171" fontId="7" fillId="5" borderId="47" xfId="1" applyNumberFormat="1" applyFont="1" applyFill="1" applyBorder="1" applyAlignment="1" applyProtection="1">
      <protection hidden="1"/>
    </xf>
    <xf numFmtId="0" fontId="23" fillId="0" borderId="0" xfId="18" applyFill="1" applyProtection="1"/>
    <xf numFmtId="173" fontId="5" fillId="0" borderId="0" xfId="23" applyNumberFormat="1" applyFont="1" applyFill="1" applyAlignment="1" applyProtection="1"/>
    <xf numFmtId="173" fontId="10" fillId="0" borderId="0" xfId="23" applyNumberFormat="1" applyFont="1" applyFill="1" applyBorder="1" applyAlignment="1" applyProtection="1">
      <alignment horizontal="left" vertical="center"/>
    </xf>
    <xf numFmtId="173" fontId="10" fillId="0" borderId="0" xfId="23" applyNumberFormat="1" applyFont="1" applyFill="1" applyAlignment="1" applyProtection="1">
      <alignment horizontal="left" vertical="center"/>
    </xf>
    <xf numFmtId="0" fontId="24" fillId="0" borderId="0" xfId="18" applyFont="1" applyFill="1" applyProtection="1"/>
    <xf numFmtId="173" fontId="0" fillId="0" borderId="0" xfId="23" applyNumberFormat="1" applyFont="1" applyFill="1" applyProtection="1"/>
    <xf numFmtId="173" fontId="0" fillId="0" borderId="0" xfId="23" applyNumberFormat="1" applyFont="1" applyFill="1" applyProtection="1">
      <protection locked="0"/>
    </xf>
    <xf numFmtId="173" fontId="0" fillId="0" borderId="0" xfId="23" applyNumberFormat="1" applyFont="1" applyFill="1" applyAlignment="1" applyProtection="1">
      <alignment horizontal="right"/>
      <protection locked="0"/>
    </xf>
    <xf numFmtId="0" fontId="23" fillId="0" borderId="43" xfId="18" applyFill="1" applyBorder="1" applyAlignment="1" applyProtection="1">
      <alignment horizontal="center" vertical="center"/>
    </xf>
    <xf numFmtId="0" fontId="17" fillId="0" borderId="44" xfId="18" applyFont="1" applyFill="1" applyBorder="1" applyAlignment="1">
      <alignment horizontal="center" vertical="center" wrapText="1"/>
    </xf>
    <xf numFmtId="173" fontId="0" fillId="0" borderId="44" xfId="23" applyNumberFormat="1" applyFont="1" applyFill="1" applyBorder="1" applyAlignment="1" applyProtection="1">
      <alignment horizontal="center" vertical="center"/>
    </xf>
    <xf numFmtId="173" fontId="0" fillId="0" borderId="44" xfId="23" applyNumberFormat="1" applyFont="1" applyFill="1" applyBorder="1" applyAlignment="1" applyProtection="1">
      <alignment horizontal="center" vertical="center"/>
      <protection locked="0"/>
    </xf>
    <xf numFmtId="173" fontId="0" fillId="0" borderId="47" xfId="23" applyNumberFormat="1" applyFont="1" applyFill="1" applyBorder="1" applyAlignment="1" applyProtection="1">
      <alignment horizontal="center" vertical="center"/>
      <protection locked="0"/>
    </xf>
    <xf numFmtId="49" fontId="5" fillId="0" borderId="53" xfId="22" applyNumberFormat="1" applyFont="1" applyFill="1" applyBorder="1" applyAlignment="1">
      <alignment horizontal="center" vertical="top"/>
    </xf>
    <xf numFmtId="0" fontId="10" fillId="0" borderId="16" xfId="22" applyFont="1" applyFill="1" applyBorder="1" applyAlignment="1">
      <alignment vertical="top" wrapText="1"/>
    </xf>
    <xf numFmtId="173" fontId="10" fillId="0" borderId="16" xfId="23" applyNumberFormat="1" applyFont="1" applyFill="1" applyBorder="1" applyAlignment="1" applyProtection="1">
      <alignment vertical="top"/>
    </xf>
    <xf numFmtId="173" fontId="10" fillId="0" borderId="26" xfId="23" applyNumberFormat="1" applyFont="1" applyFill="1" applyBorder="1" applyAlignment="1" applyProtection="1">
      <alignment vertical="top"/>
    </xf>
    <xf numFmtId="49" fontId="5" fillId="6" borderId="50" xfId="22" applyNumberFormat="1" applyFont="1" applyFill="1" applyBorder="1" applyAlignment="1">
      <alignment horizontal="center" vertical="top"/>
    </xf>
    <xf numFmtId="0" fontId="10" fillId="6" borderId="4" xfId="22" applyFont="1" applyFill="1" applyBorder="1" applyAlignment="1">
      <alignment vertical="top" wrapText="1"/>
    </xf>
    <xf numFmtId="173" fontId="10" fillId="6" borderId="4" xfId="23" applyNumberFormat="1" applyFont="1" applyFill="1" applyBorder="1" applyAlignment="1" applyProtection="1">
      <alignment vertical="top"/>
    </xf>
    <xf numFmtId="173" fontId="10" fillId="6" borderId="24" xfId="23" applyNumberFormat="1" applyFont="1" applyFill="1" applyBorder="1" applyAlignment="1" applyProtection="1">
      <alignment vertical="top"/>
    </xf>
    <xf numFmtId="49" fontId="5" fillId="0" borderId="50" xfId="22" applyNumberFormat="1" applyFont="1" applyFill="1" applyBorder="1" applyAlignment="1">
      <alignment horizontal="center" vertical="top"/>
    </xf>
    <xf numFmtId="0" fontId="10" fillId="0" borderId="4" xfId="22" applyFont="1" applyFill="1" applyBorder="1" applyAlignment="1">
      <alignment vertical="top" wrapText="1"/>
    </xf>
    <xf numFmtId="173" fontId="10" fillId="0" borderId="4" xfId="23" applyNumberFormat="1" applyFont="1" applyFill="1" applyBorder="1" applyAlignment="1" applyProtection="1">
      <alignment vertical="top"/>
    </xf>
    <xf numFmtId="173" fontId="10" fillId="0" borderId="24" xfId="23" applyNumberFormat="1" applyFont="1" applyFill="1" applyBorder="1" applyAlignment="1" applyProtection="1">
      <alignment vertical="top"/>
    </xf>
    <xf numFmtId="173" fontId="10" fillId="0" borderId="4" xfId="23" applyNumberFormat="1" applyFont="1" applyFill="1" applyBorder="1" applyAlignment="1" applyProtection="1">
      <alignment vertical="top"/>
      <protection locked="0"/>
    </xf>
    <xf numFmtId="173" fontId="10" fillId="0" borderId="24" xfId="23" applyNumberFormat="1" applyFont="1" applyFill="1" applyBorder="1" applyAlignment="1" applyProtection="1">
      <alignment vertical="top"/>
      <protection locked="0"/>
    </xf>
    <xf numFmtId="173" fontId="10" fillId="6" borderId="4" xfId="23" applyNumberFormat="1" applyFont="1" applyFill="1" applyBorder="1" applyAlignment="1" applyProtection="1">
      <alignment vertical="top"/>
      <protection locked="0"/>
    </xf>
    <xf numFmtId="173" fontId="10" fillId="6" borderId="24" xfId="23" applyNumberFormat="1" applyFont="1" applyFill="1" applyBorder="1" applyAlignment="1" applyProtection="1">
      <alignment vertical="top"/>
      <protection locked="0"/>
    </xf>
    <xf numFmtId="49" fontId="5" fillId="0" borderId="50" xfId="22" applyNumberFormat="1" applyFont="1" applyBorder="1" applyAlignment="1">
      <alignment horizontal="center" vertical="top"/>
    </xf>
    <xf numFmtId="0" fontId="10" fillId="0" borderId="4" xfId="22" applyFont="1" applyBorder="1" applyAlignment="1">
      <alignment vertical="top" wrapText="1"/>
    </xf>
    <xf numFmtId="173" fontId="10" fillId="4" borderId="4" xfId="23" applyNumberFormat="1" applyFont="1" applyFill="1" applyBorder="1" applyAlignment="1" applyProtection="1">
      <alignment vertical="top"/>
    </xf>
    <xf numFmtId="173" fontId="10" fillId="4" borderId="24" xfId="23" applyNumberFormat="1" applyFont="1" applyFill="1" applyBorder="1" applyAlignment="1" applyProtection="1">
      <alignment vertical="top"/>
    </xf>
    <xf numFmtId="49" fontId="5" fillId="0" borderId="62" xfId="22" applyNumberFormat="1" applyFont="1" applyBorder="1" applyAlignment="1">
      <alignment horizontal="center" vertical="top"/>
    </xf>
    <xf numFmtId="0" fontId="10" fillId="0" borderId="59" xfId="22" applyFont="1" applyBorder="1" applyAlignment="1">
      <alignment vertical="top" wrapText="1"/>
    </xf>
    <xf numFmtId="173" fontId="10" fillId="0" borderId="59" xfId="23" applyNumberFormat="1" applyFont="1" applyFill="1" applyBorder="1" applyAlignment="1" applyProtection="1">
      <alignment vertical="top"/>
    </xf>
    <xf numFmtId="173" fontId="10" fillId="0" borderId="61" xfId="23" applyNumberFormat="1" applyFont="1" applyFill="1" applyBorder="1" applyAlignment="1" applyProtection="1">
      <alignment vertical="top"/>
    </xf>
    <xf numFmtId="0" fontId="23" fillId="0" borderId="0" xfId="18"/>
    <xf numFmtId="0" fontId="5" fillId="0" borderId="0" xfId="21" applyFont="1" applyFill="1" applyAlignment="1" applyProtection="1">
      <alignment horizontal="left"/>
    </xf>
    <xf numFmtId="0" fontId="7" fillId="0" borderId="0" xfId="18" applyFont="1" applyAlignment="1">
      <alignment horizontal="center"/>
    </xf>
    <xf numFmtId="0" fontId="5" fillId="0" borderId="0" xfId="21" applyFont="1" applyFill="1" applyAlignment="1" applyProtection="1"/>
    <xf numFmtId="0" fontId="5" fillId="0" borderId="0" xfId="21" applyFont="1" applyFill="1" applyAlignment="1" applyProtection="1">
      <alignment wrapText="1"/>
    </xf>
    <xf numFmtId="0" fontId="26" fillId="0" borderId="0" xfId="18" applyFont="1" applyAlignment="1">
      <alignment horizontal="center" vertical="center" wrapText="1"/>
    </xf>
    <xf numFmtId="0" fontId="6" fillId="0" borderId="0" xfId="18" applyFont="1" applyAlignment="1">
      <alignment horizontal="center"/>
    </xf>
    <xf numFmtId="0" fontId="6" fillId="0" borderId="4" xfId="18" applyFont="1" applyBorder="1" applyAlignment="1">
      <alignment horizontal="center" vertical="top" wrapText="1"/>
    </xf>
    <xf numFmtId="14" fontId="6" fillId="0" borderId="4" xfId="18" applyNumberFormat="1" applyFont="1" applyBorder="1" applyAlignment="1">
      <alignment horizontal="center" vertical="top" wrapText="1"/>
    </xf>
    <xf numFmtId="0" fontId="6" fillId="0" borderId="4" xfId="18" applyFont="1" applyBorder="1" applyAlignment="1">
      <alignment horizontal="justify" vertical="top" wrapText="1"/>
    </xf>
    <xf numFmtId="0" fontId="6" fillId="0" borderId="4" xfId="18" applyFont="1" applyBorder="1" applyAlignment="1">
      <alignment vertical="top" wrapText="1"/>
    </xf>
    <xf numFmtId="0" fontId="6" fillId="0" borderId="4" xfId="18" applyFont="1" applyBorder="1" applyAlignment="1">
      <alignment horizontal="center" vertical="center" wrapText="1"/>
    </xf>
    <xf numFmtId="0" fontId="6" fillId="0" borderId="4" xfId="18" applyFont="1" applyBorder="1" applyAlignment="1">
      <alignment horizontal="center" wrapText="1"/>
    </xf>
    <xf numFmtId="0" fontId="7" fillId="0" borderId="4" xfId="18" applyFont="1" applyBorder="1" applyAlignment="1">
      <alignment horizontal="justify" vertical="top" wrapText="1"/>
    </xf>
    <xf numFmtId="0" fontId="7" fillId="0" borderId="4" xfId="18" applyFont="1" applyBorder="1" applyAlignment="1">
      <alignment horizontal="center" wrapText="1"/>
    </xf>
    <xf numFmtId="0" fontId="5" fillId="0" borderId="0" xfId="21" applyFont="1" applyFill="1" applyProtection="1"/>
    <xf numFmtId="173" fontId="5" fillId="0" borderId="0" xfId="24" applyNumberFormat="1" applyFont="1" applyFill="1" applyProtection="1"/>
    <xf numFmtId="0" fontId="5" fillId="0" borderId="0" xfId="21" applyFont="1" applyFill="1" applyProtection="1">
      <protection locked="0"/>
    </xf>
    <xf numFmtId="0" fontId="5" fillId="0" borderId="0" xfId="21" applyFont="1"/>
    <xf numFmtId="0" fontId="5" fillId="0" borderId="0" xfId="21" applyFont="1" applyFill="1" applyAlignment="1" applyProtection="1">
      <protection locked="0"/>
    </xf>
    <xf numFmtId="173" fontId="5" fillId="0" borderId="0" xfId="24" applyNumberFormat="1" applyFont="1" applyFill="1" applyAlignment="1" applyProtection="1">
      <alignment horizontal="center"/>
      <protection locked="0"/>
    </xf>
    <xf numFmtId="173" fontId="5" fillId="0" borderId="0" xfId="24" applyNumberFormat="1" applyFont="1" applyFill="1" applyAlignment="1" applyProtection="1">
      <alignment horizontal="right"/>
      <protection locked="0"/>
    </xf>
    <xf numFmtId="0" fontId="27" fillId="0" borderId="63" xfId="21" applyFont="1" applyBorder="1" applyAlignment="1">
      <alignment horizontal="center" vertical="center" wrapText="1"/>
    </xf>
    <xf numFmtId="0" fontId="27" fillId="0" borderId="64" xfId="21" applyFont="1" applyBorder="1" applyAlignment="1">
      <alignment horizontal="center" vertical="center" wrapText="1"/>
    </xf>
    <xf numFmtId="0" fontId="28" fillId="7" borderId="53" xfId="21" applyFont="1" applyFill="1" applyBorder="1" applyAlignment="1">
      <alignment horizontal="center" vertical="center" wrapText="1"/>
    </xf>
    <xf numFmtId="0" fontId="28" fillId="7" borderId="16" xfId="21" applyFont="1" applyFill="1" applyBorder="1" applyAlignment="1">
      <alignment horizontal="center" vertical="center" wrapText="1"/>
    </xf>
    <xf numFmtId="0" fontId="28" fillId="7" borderId="26" xfId="21" applyFont="1" applyFill="1" applyBorder="1" applyAlignment="1">
      <alignment horizontal="center" vertical="center" wrapText="1"/>
    </xf>
    <xf numFmtId="0" fontId="13" fillId="0" borderId="0" xfId="21" applyFont="1"/>
    <xf numFmtId="0" fontId="28" fillId="0" borderId="50" xfId="21" applyFont="1" applyBorder="1" applyAlignment="1">
      <alignment horizontal="center" vertical="center" wrapText="1"/>
    </xf>
    <xf numFmtId="0" fontId="28" fillId="0" borderId="4" xfId="21" applyFont="1" applyBorder="1" applyAlignment="1">
      <alignment horizontal="left" vertical="top" wrapText="1"/>
    </xf>
    <xf numFmtId="0" fontId="28" fillId="0" borderId="4" xfId="21" applyFont="1" applyBorder="1" applyAlignment="1">
      <alignment horizontal="center" wrapText="1"/>
    </xf>
    <xf numFmtId="0" fontId="28" fillId="0" borderId="24" xfId="21" applyFont="1" applyBorder="1" applyAlignment="1">
      <alignment horizontal="center" wrapText="1"/>
    </xf>
    <xf numFmtId="0" fontId="27" fillId="0" borderId="50" xfId="21" applyFont="1" applyBorder="1" applyAlignment="1">
      <alignment horizontal="center" vertical="center" wrapText="1"/>
    </xf>
    <xf numFmtId="0" fontId="27" fillId="0" borderId="4" xfId="21" applyFont="1" applyBorder="1" applyAlignment="1">
      <alignment horizontal="left" vertical="top" wrapText="1"/>
    </xf>
    <xf numFmtId="0" fontId="27" fillId="0" borderId="4" xfId="21" applyFont="1" applyBorder="1" applyAlignment="1">
      <alignment horizontal="center" wrapText="1"/>
    </xf>
    <xf numFmtId="0" fontId="27" fillId="0" borderId="24" xfId="21" applyFont="1" applyBorder="1" applyAlignment="1">
      <alignment horizontal="center" wrapText="1"/>
    </xf>
    <xf numFmtId="49" fontId="13" fillId="4" borderId="50" xfId="21" applyNumberFormat="1" applyFont="1" applyFill="1" applyBorder="1" applyAlignment="1" applyProtection="1">
      <alignment horizontal="center"/>
    </xf>
    <xf numFmtId="0" fontId="13" fillId="4" borderId="4" xfId="21" applyNumberFormat="1" applyFont="1" applyFill="1" applyBorder="1" applyAlignment="1" applyProtection="1">
      <alignment horizontal="left" vertical="center" wrapText="1"/>
    </xf>
    <xf numFmtId="49" fontId="5" fillId="4" borderId="50" xfId="21" applyNumberFormat="1" applyFont="1" applyFill="1" applyBorder="1" applyAlignment="1" applyProtection="1">
      <alignment horizontal="center"/>
    </xf>
    <xf numFmtId="0" fontId="5" fillId="4" borderId="4" xfId="21" applyNumberFormat="1" applyFont="1" applyFill="1" applyBorder="1" applyAlignment="1" applyProtection="1">
      <alignment horizontal="left" vertical="center" wrapText="1"/>
    </xf>
    <xf numFmtId="49" fontId="5" fillId="0" borderId="50" xfId="21" applyNumberFormat="1" applyFont="1" applyFill="1" applyBorder="1" applyAlignment="1" applyProtection="1">
      <alignment horizontal="center"/>
    </xf>
    <xf numFmtId="0" fontId="5" fillId="0" borderId="4" xfId="21" applyNumberFormat="1" applyFont="1" applyFill="1" applyBorder="1" applyAlignment="1" applyProtection="1">
      <alignment horizontal="left" vertical="center" wrapText="1"/>
    </xf>
    <xf numFmtId="0" fontId="28" fillId="7" borderId="50" xfId="21" applyFont="1" applyFill="1" applyBorder="1" applyAlignment="1">
      <alignment horizontal="center" vertical="center" wrapText="1"/>
    </xf>
    <xf numFmtId="0" fontId="28" fillId="7" borderId="4" xfId="21" applyFont="1" applyFill="1" applyBorder="1" applyAlignment="1">
      <alignment horizontal="left" vertical="center" wrapText="1"/>
    </xf>
    <xf numFmtId="0" fontId="28" fillId="7" borderId="4" xfId="21" applyFont="1" applyFill="1" applyBorder="1" applyAlignment="1">
      <alignment horizontal="center" vertical="center" wrapText="1"/>
    </xf>
    <xf numFmtId="0" fontId="29" fillId="0" borderId="4" xfId="21" applyFont="1" applyBorder="1" applyAlignment="1">
      <alignment horizontal="left" vertical="top" wrapText="1"/>
    </xf>
    <xf numFmtId="0" fontId="29" fillId="0" borderId="4" xfId="21" applyFont="1" applyBorder="1" applyAlignment="1">
      <alignment horizontal="center" wrapText="1"/>
    </xf>
    <xf numFmtId="0" fontId="29" fillId="0" borderId="24" xfId="21" applyFont="1" applyBorder="1" applyAlignment="1">
      <alignment horizontal="center" wrapText="1"/>
    </xf>
    <xf numFmtId="49" fontId="5" fillId="0" borderId="50" xfId="21" applyNumberFormat="1" applyFont="1" applyBorder="1" applyAlignment="1" applyProtection="1">
      <alignment horizontal="center"/>
    </xf>
    <xf numFmtId="0" fontId="5" fillId="0" borderId="4" xfId="21" applyFont="1" applyBorder="1" applyAlignment="1">
      <alignment horizontal="left" vertical="top" wrapText="1"/>
    </xf>
    <xf numFmtId="0" fontId="5" fillId="4" borderId="4" xfId="18" applyFont="1" applyFill="1" applyBorder="1" applyAlignment="1">
      <alignment vertical="top" wrapText="1"/>
    </xf>
    <xf numFmtId="0" fontId="29" fillId="0" borderId="50" xfId="21" applyFont="1" applyBorder="1" applyAlignment="1">
      <alignment horizontal="center" vertical="center" wrapText="1"/>
    </xf>
    <xf numFmtId="0" fontId="27" fillId="0" borderId="62" xfId="21" applyFont="1" applyBorder="1" applyAlignment="1">
      <alignment horizontal="center" vertical="center" wrapText="1"/>
    </xf>
    <xf numFmtId="0" fontId="28" fillId="0" borderId="59" xfId="21" applyFont="1" applyBorder="1" applyAlignment="1">
      <alignment wrapText="1"/>
    </xf>
    <xf numFmtId="0" fontId="28" fillId="0" borderId="59" xfId="21" applyFont="1" applyBorder="1" applyAlignment="1">
      <alignment horizontal="center" wrapText="1"/>
    </xf>
    <xf numFmtId="0" fontId="28" fillId="0" borderId="61" xfId="21" applyFont="1" applyBorder="1" applyAlignment="1">
      <alignment horizontal="center" wrapText="1"/>
    </xf>
    <xf numFmtId="0" fontId="5" fillId="0" borderId="0" xfId="21" applyFont="1" applyAlignment="1">
      <alignment vertical="center"/>
    </xf>
    <xf numFmtId="0" fontId="23" fillId="0" borderId="0" xfId="18" applyAlignment="1">
      <alignment vertical="center"/>
    </xf>
    <xf numFmtId="0" fontId="23" fillId="0" borderId="0" xfId="18" applyAlignment="1">
      <alignment vertical="top"/>
    </xf>
    <xf numFmtId="0" fontId="30" fillId="0" borderId="4" xfId="18" applyFont="1" applyFill="1" applyBorder="1" applyAlignment="1">
      <alignment horizontal="center" vertical="top" wrapText="1"/>
    </xf>
    <xf numFmtId="0" fontId="23" fillId="4" borderId="0" xfId="18" applyFill="1"/>
    <xf numFmtId="0" fontId="26" fillId="0" borderId="0" xfId="18" applyFont="1" applyAlignment="1">
      <alignment wrapText="1"/>
    </xf>
    <xf numFmtId="0" fontId="26" fillId="0" borderId="0" xfId="18" applyFont="1" applyAlignment="1">
      <alignment horizontal="center" wrapText="1"/>
    </xf>
    <xf numFmtId="0" fontId="26" fillId="0" borderId="0" xfId="18" applyFont="1"/>
    <xf numFmtId="0" fontId="6" fillId="0" borderId="4" xfId="18" applyFont="1" applyBorder="1" applyAlignment="1">
      <alignment horizontal="center" vertical="center"/>
    </xf>
    <xf numFmtId="0" fontId="6" fillId="4" borderId="4" xfId="18" applyFont="1" applyFill="1" applyBorder="1" applyAlignment="1">
      <alignment horizontal="left" vertical="center" wrapText="1"/>
    </xf>
    <xf numFmtId="0" fontId="6" fillId="0" borderId="4" xfId="18" applyFont="1" applyFill="1" applyBorder="1" applyAlignment="1">
      <alignment horizontal="left" vertical="center" wrapText="1"/>
    </xf>
    <xf numFmtId="49" fontId="31" fillId="0" borderId="4" xfId="19" applyNumberFormat="1" applyFont="1" applyFill="1" applyBorder="1" applyAlignment="1">
      <alignment horizontal="left" vertical="center" wrapText="1"/>
    </xf>
    <xf numFmtId="0" fontId="7" fillId="0" borderId="0" xfId="1" applyNumberFormat="1" applyFont="1" applyFill="1" applyAlignment="1" applyProtection="1">
      <alignment horizontal="centerContinuous"/>
      <protection hidden="1"/>
    </xf>
    <xf numFmtId="0" fontId="7" fillId="0" borderId="0" xfId="1" applyNumberFormat="1" applyFont="1" applyFill="1" applyAlignment="1" applyProtection="1">
      <alignment horizontal="centerContinuous" vertical="top"/>
      <protection hidden="1"/>
    </xf>
    <xf numFmtId="0" fontId="33" fillId="0" borderId="65" xfId="0" applyFont="1" applyBorder="1" applyAlignment="1">
      <alignment vertical="top" wrapText="1"/>
    </xf>
    <xf numFmtId="0" fontId="33" fillId="0" borderId="66" xfId="0" applyFont="1" applyBorder="1" applyAlignment="1">
      <alignment vertical="top" wrapText="1"/>
    </xf>
    <xf numFmtId="0" fontId="35" fillId="0" borderId="65" xfId="0" applyFont="1" applyBorder="1" applyAlignment="1">
      <alignment vertical="top" wrapText="1"/>
    </xf>
    <xf numFmtId="0" fontId="35" fillId="0" borderId="65" xfId="0" applyFont="1" applyBorder="1" applyAlignment="1">
      <alignment horizontal="center" wrapText="1"/>
    </xf>
    <xf numFmtId="0" fontId="36" fillId="0" borderId="65" xfId="0" applyFont="1" applyBorder="1" applyAlignment="1">
      <alignment horizontal="justify" wrapText="1"/>
    </xf>
    <xf numFmtId="0" fontId="35" fillId="0" borderId="65" xfId="0" applyFont="1" applyBorder="1" applyAlignment="1">
      <alignment horizontal="justify" wrapText="1"/>
    </xf>
    <xf numFmtId="0" fontId="35" fillId="0" borderId="65" xfId="0" applyFont="1" applyBorder="1" applyAlignment="1">
      <alignment horizontal="center" vertical="top" wrapText="1"/>
    </xf>
    <xf numFmtId="0" fontId="35" fillId="0" borderId="66" xfId="0" applyFont="1" applyBorder="1" applyAlignment="1">
      <alignment vertical="top" wrapText="1"/>
    </xf>
    <xf numFmtId="0" fontId="35" fillId="0" borderId="66" xfId="0" applyFont="1" applyBorder="1" applyAlignment="1">
      <alignment horizontal="center" wrapText="1"/>
    </xf>
    <xf numFmtId="165" fontId="6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0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50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7" xfId="1" applyNumberFormat="1" applyFont="1" applyFill="1" applyBorder="1" applyAlignment="1" applyProtection="1">
      <alignment horizontal="left" vertical="center" wrapText="1"/>
      <protection hidden="1"/>
    </xf>
    <xf numFmtId="0" fontId="31" fillId="0" borderId="65" xfId="0" applyFont="1" applyBorder="1" applyAlignment="1">
      <alignment horizontal="center" wrapText="1"/>
    </xf>
    <xf numFmtId="0" fontId="31" fillId="0" borderId="65" xfId="0" applyFont="1" applyBorder="1" applyAlignment="1">
      <alignment vertical="top" wrapText="1"/>
    </xf>
    <xf numFmtId="0" fontId="6" fillId="0" borderId="0" xfId="18" applyFont="1" applyFill="1" applyBorder="1" applyAlignment="1">
      <alignment horizontal="left" vertical="center" wrapText="1"/>
    </xf>
    <xf numFmtId="168" fontId="6" fillId="0" borderId="11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51" xfId="1" applyNumberFormat="1" applyFont="1" applyFill="1" applyBorder="1" applyAlignment="1" applyProtection="1">
      <alignment horizontal="left" vertical="center" wrapText="1"/>
      <protection hidden="1"/>
    </xf>
    <xf numFmtId="171" fontId="6" fillId="4" borderId="10" xfId="1" applyNumberFormat="1" applyFont="1" applyFill="1" applyBorder="1" applyAlignment="1" applyProtection="1">
      <alignment horizontal="right" vertical="center"/>
      <protection hidden="1"/>
    </xf>
    <xf numFmtId="171" fontId="6" fillId="4" borderId="23" xfId="1" applyNumberFormat="1" applyFont="1" applyFill="1" applyBorder="1" applyAlignment="1" applyProtection="1">
      <alignment horizontal="right" vertical="center"/>
      <protection hidden="1"/>
    </xf>
    <xf numFmtId="170" fontId="7" fillId="0" borderId="51" xfId="1" applyNumberFormat="1" applyFont="1" applyFill="1" applyBorder="1" applyAlignment="1" applyProtection="1">
      <alignment horizontal="left" vertical="center" wrapText="1"/>
      <protection hidden="1"/>
    </xf>
    <xf numFmtId="0" fontId="11" fillId="0" borderId="0" xfId="1" applyNumberFormat="1" applyFont="1" applyFill="1" applyAlignment="1" applyProtection="1">
      <alignment horizontal="center"/>
      <protection hidden="1"/>
    </xf>
    <xf numFmtId="0" fontId="1" fillId="0" borderId="0" xfId="1" applyNumberFormat="1" applyFont="1" applyFill="1" applyAlignment="1" applyProtection="1">
      <alignment horizontal="center"/>
      <protection hidden="1"/>
    </xf>
    <xf numFmtId="165" fontId="6" fillId="4" borderId="8" xfId="1" applyNumberFormat="1" applyFont="1" applyFill="1" applyBorder="1" applyAlignment="1" applyProtection="1">
      <alignment horizontal="center" vertical="center"/>
      <protection hidden="1"/>
    </xf>
    <xf numFmtId="165" fontId="6" fillId="4" borderId="3" xfId="1" applyNumberFormat="1" applyFont="1" applyFill="1" applyBorder="1" applyAlignment="1" applyProtection="1">
      <alignment horizontal="center" vertical="center"/>
      <protection hidden="1"/>
    </xf>
    <xf numFmtId="4" fontId="6" fillId="4" borderId="10" xfId="1" applyNumberFormat="1" applyFont="1" applyFill="1" applyBorder="1" applyAlignment="1" applyProtection="1">
      <alignment horizontal="right" vertical="center"/>
      <protection hidden="1"/>
    </xf>
    <xf numFmtId="4" fontId="6" fillId="4" borderId="23" xfId="1" applyNumberFormat="1" applyFont="1" applyFill="1" applyBorder="1" applyAlignment="1" applyProtection="1">
      <alignment horizontal="right" vertical="center"/>
      <protection hidden="1"/>
    </xf>
    <xf numFmtId="165" fontId="6" fillId="8" borderId="8" xfId="1" applyNumberFormat="1" applyFont="1" applyFill="1" applyBorder="1" applyAlignment="1" applyProtection="1">
      <alignment horizontal="center" vertical="center"/>
      <protection hidden="1"/>
    </xf>
    <xf numFmtId="165" fontId="6" fillId="8" borderId="3" xfId="1" applyNumberFormat="1" applyFont="1" applyFill="1" applyBorder="1" applyAlignment="1" applyProtection="1">
      <alignment horizontal="center" vertical="center"/>
      <protection hidden="1"/>
    </xf>
    <xf numFmtId="4" fontId="6" fillId="8" borderId="10" xfId="1" applyNumberFormat="1" applyFont="1" applyFill="1" applyBorder="1" applyAlignment="1" applyProtection="1">
      <alignment horizontal="right" vertical="center"/>
      <protection hidden="1"/>
    </xf>
    <xf numFmtId="4" fontId="6" fillId="8" borderId="23" xfId="1" applyNumberFormat="1" applyFont="1" applyFill="1" applyBorder="1" applyAlignment="1" applyProtection="1">
      <alignment horizontal="right" vertical="center"/>
      <protection hidden="1"/>
    </xf>
    <xf numFmtId="168" fontId="21" fillId="0" borderId="54" xfId="1" applyNumberFormat="1" applyFont="1" applyFill="1" applyBorder="1" applyAlignment="1" applyProtection="1">
      <alignment horizontal="left" vertical="center" wrapText="1"/>
      <protection hidden="1"/>
    </xf>
    <xf numFmtId="171" fontId="6" fillId="4" borderId="4" xfId="1" applyNumberFormat="1" applyFont="1" applyFill="1" applyBorder="1" applyAlignment="1" applyProtection="1">
      <alignment horizontal="right" vertical="center"/>
      <protection hidden="1"/>
    </xf>
    <xf numFmtId="171" fontId="6" fillId="4" borderId="24" xfId="1" applyNumberFormat="1" applyFont="1" applyFill="1" applyBorder="1" applyAlignment="1" applyProtection="1">
      <alignment horizontal="right" vertical="center"/>
      <protection hidden="1"/>
    </xf>
    <xf numFmtId="1" fontId="14" fillId="0" borderId="4" xfId="1" applyNumberFormat="1" applyFont="1" applyFill="1" applyBorder="1" applyAlignment="1" applyProtection="1">
      <alignment horizontal="center" vertical="center"/>
      <protection hidden="1"/>
    </xf>
    <xf numFmtId="0" fontId="36" fillId="0" borderId="65" xfId="0" applyFont="1" applyBorder="1" applyAlignment="1">
      <alignment vertical="top" wrapText="1"/>
    </xf>
    <xf numFmtId="0" fontId="38" fillId="4" borderId="4" xfId="18" applyFont="1" applyFill="1" applyBorder="1" applyAlignment="1">
      <alignment vertical="top" wrapText="1"/>
    </xf>
    <xf numFmtId="0" fontId="38" fillId="0" borderId="4" xfId="18" applyFont="1" applyFill="1" applyBorder="1" applyAlignment="1">
      <alignment vertical="top" wrapText="1"/>
    </xf>
    <xf numFmtId="0" fontId="38" fillId="4" borderId="4" xfId="18" applyNumberFormat="1" applyFont="1" applyFill="1" applyBorder="1" applyAlignment="1">
      <alignment vertical="top" wrapText="1"/>
    </xf>
    <xf numFmtId="0" fontId="35" fillId="0" borderId="4" xfId="19" applyFont="1" applyFill="1" applyBorder="1" applyAlignment="1">
      <alignment horizontal="justify" vertical="center" wrapText="1"/>
    </xf>
    <xf numFmtId="0" fontId="38" fillId="4" borderId="4" xfId="18" applyFont="1" applyFill="1" applyBorder="1" applyAlignment="1">
      <alignment horizontal="left" vertical="center" wrapText="1"/>
    </xf>
    <xf numFmtId="49" fontId="38" fillId="4" borderId="4" xfId="18" applyNumberFormat="1" applyFont="1" applyFill="1" applyBorder="1" applyAlignment="1">
      <alignment horizontal="left" vertical="center"/>
    </xf>
    <xf numFmtId="169" fontId="7" fillId="0" borderId="50" xfId="1" applyNumberFormat="1" applyFont="1" applyFill="1" applyBorder="1" applyAlignment="1" applyProtection="1">
      <alignment horizontal="left" vertical="center" wrapText="1"/>
      <protection hidden="1"/>
    </xf>
    <xf numFmtId="165" fontId="7" fillId="0" borderId="5" xfId="1" applyNumberFormat="1" applyFont="1" applyFill="1" applyBorder="1" applyAlignment="1" applyProtection="1">
      <alignment horizontal="center" vertical="center"/>
      <protection hidden="1"/>
    </xf>
    <xf numFmtId="0" fontId="33" fillId="0" borderId="65" xfId="0" applyFont="1" applyBorder="1" applyAlignment="1">
      <alignment horizontal="center" wrapText="1"/>
    </xf>
    <xf numFmtId="0" fontId="35" fillId="0" borderId="65" xfId="0" applyFont="1" applyBorder="1" applyAlignment="1">
      <alignment wrapText="1"/>
    </xf>
    <xf numFmtId="0" fontId="33" fillId="0" borderId="65" xfId="0" applyFont="1" applyBorder="1" applyAlignment="1">
      <alignment wrapText="1"/>
    </xf>
    <xf numFmtId="0" fontId="38" fillId="0" borderId="4" xfId="18" applyFont="1" applyFill="1" applyBorder="1" applyAlignment="1">
      <alignment horizontal="left" vertical="center" wrapText="1"/>
    </xf>
    <xf numFmtId="0" fontId="33" fillId="0" borderId="0" xfId="0" applyFont="1"/>
    <xf numFmtId="0" fontId="33" fillId="0" borderId="0" xfId="0" applyFont="1" applyAlignment="1">
      <alignment wrapText="1"/>
    </xf>
    <xf numFmtId="0" fontId="38" fillId="0" borderId="0" xfId="18" applyFont="1" applyFill="1" applyBorder="1" applyAlignment="1">
      <alignment horizontal="left" vertical="center" wrapText="1"/>
    </xf>
    <xf numFmtId="49" fontId="35" fillId="0" borderId="4" xfId="19" applyNumberFormat="1" applyFont="1" applyFill="1" applyBorder="1" applyAlignment="1">
      <alignment horizontal="left" vertical="center" wrapText="1"/>
    </xf>
    <xf numFmtId="0" fontId="39" fillId="0" borderId="0" xfId="18" applyFont="1"/>
    <xf numFmtId="0" fontId="39" fillId="0" borderId="0" xfId="18" applyFont="1" applyAlignment="1">
      <alignment vertical="top"/>
    </xf>
    <xf numFmtId="0" fontId="31" fillId="0" borderId="65" xfId="0" applyFont="1" applyBorder="1" applyAlignment="1">
      <alignment horizontal="center" vertical="top" wrapText="1"/>
    </xf>
    <xf numFmtId="0" fontId="36" fillId="0" borderId="65" xfId="0" applyFont="1" applyBorder="1" applyAlignment="1">
      <alignment horizontal="center" vertical="top" wrapText="1"/>
    </xf>
    <xf numFmtId="165" fontId="7" fillId="0" borderId="10" xfId="1" applyNumberFormat="1" applyFont="1" applyFill="1" applyBorder="1" applyAlignment="1" applyProtection="1">
      <alignment horizontal="left" vertical="center" wrapText="1"/>
      <protection hidden="1"/>
    </xf>
    <xf numFmtId="171" fontId="12" fillId="4" borderId="6" xfId="1" applyNumberFormat="1" applyFont="1" applyFill="1" applyBorder="1" applyAlignment="1" applyProtection="1">
      <alignment horizontal="right" vertical="center"/>
      <protection hidden="1"/>
    </xf>
    <xf numFmtId="171" fontId="12" fillId="4" borderId="26" xfId="1" applyNumberFormat="1" applyFont="1" applyFill="1" applyBorder="1" applyAlignment="1" applyProtection="1">
      <alignment horizontal="right" vertical="center"/>
      <protection hidden="1"/>
    </xf>
    <xf numFmtId="165" fontId="7" fillId="0" borderId="6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1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6" xfId="1" applyNumberFormat="1" applyFont="1" applyFill="1" applyBorder="1" applyAlignment="1" applyProtection="1">
      <alignment horizontal="left" vertical="center" wrapText="1"/>
      <protection hidden="1"/>
    </xf>
    <xf numFmtId="4" fontId="6" fillId="4" borderId="5" xfId="1" applyNumberFormat="1" applyFont="1" applyFill="1" applyBorder="1" applyAlignment="1" applyProtection="1">
      <alignment horizontal="right" vertical="center"/>
      <protection hidden="1"/>
    </xf>
    <xf numFmtId="4" fontId="7" fillId="4" borderId="5" xfId="1" applyNumberFormat="1" applyFont="1" applyFill="1" applyBorder="1" applyAlignment="1" applyProtection="1">
      <alignment horizontal="right" vertical="center"/>
      <protection hidden="1"/>
    </xf>
    <xf numFmtId="4" fontId="7" fillId="4" borderId="24" xfId="1" applyNumberFormat="1" applyFont="1" applyFill="1" applyBorder="1" applyAlignment="1" applyProtection="1">
      <alignment horizontal="right" vertical="center"/>
      <protection hidden="1"/>
    </xf>
    <xf numFmtId="165" fontId="7" fillId="0" borderId="8" xfId="1" applyNumberFormat="1" applyFont="1" applyFill="1" applyBorder="1" applyAlignment="1" applyProtection="1">
      <alignment horizontal="left" vertical="center" wrapText="1"/>
      <protection hidden="1"/>
    </xf>
    <xf numFmtId="170" fontId="7" fillId="0" borderId="54" xfId="1" applyNumberFormat="1" applyFont="1" applyFill="1" applyBorder="1" applyAlignment="1" applyProtection="1">
      <alignment horizontal="left" vertical="center" wrapText="1"/>
      <protection hidden="1"/>
    </xf>
    <xf numFmtId="165" fontId="7" fillId="0" borderId="9" xfId="1" applyNumberFormat="1" applyFont="1" applyFill="1" applyBorder="1" applyAlignment="1" applyProtection="1">
      <alignment horizontal="left" vertical="center" wrapText="1"/>
      <protection hidden="1"/>
    </xf>
    <xf numFmtId="0" fontId="1" fillId="0" borderId="8" xfId="1" applyBorder="1"/>
    <xf numFmtId="4" fontId="19" fillId="0" borderId="8" xfId="1" applyNumberFormat="1" applyFont="1" applyBorder="1" applyAlignment="1">
      <alignment horizontal="center" vertical="center"/>
    </xf>
    <xf numFmtId="4" fontId="19" fillId="0" borderId="23" xfId="1" applyNumberFormat="1" applyFont="1" applyBorder="1" applyAlignment="1">
      <alignment horizontal="center" vertical="center"/>
    </xf>
    <xf numFmtId="0" fontId="7" fillId="0" borderId="8" xfId="1" applyFont="1" applyBorder="1"/>
    <xf numFmtId="0" fontId="6" fillId="0" borderId="8" xfId="1" applyFont="1" applyBorder="1"/>
    <xf numFmtId="169" fontId="6" fillId="0" borderId="8" xfId="1" applyNumberFormat="1" applyFont="1" applyFill="1" applyBorder="1" applyAlignment="1" applyProtection="1">
      <alignment vertical="center" wrapText="1"/>
      <protection hidden="1"/>
    </xf>
    <xf numFmtId="0" fontId="35" fillId="0" borderId="65" xfId="0" applyNumberFormat="1" applyFont="1" applyBorder="1" applyAlignment="1">
      <alignment horizontal="justify" wrapText="1"/>
    </xf>
    <xf numFmtId="0" fontId="27" fillId="0" borderId="4" xfId="21" applyNumberFormat="1" applyFont="1" applyBorder="1" applyAlignment="1">
      <alignment horizontal="left" vertical="top" wrapText="1"/>
    </xf>
    <xf numFmtId="171" fontId="6" fillId="8" borderId="10" xfId="1" applyNumberFormat="1" applyFont="1" applyFill="1" applyBorder="1" applyAlignment="1" applyProtection="1">
      <alignment horizontal="right" vertical="center"/>
      <protection hidden="1"/>
    </xf>
    <xf numFmtId="171" fontId="6" fillId="8" borderId="23" xfId="1" applyNumberFormat="1" applyFont="1" applyFill="1" applyBorder="1" applyAlignment="1" applyProtection="1">
      <alignment horizontal="right" vertical="center"/>
      <protection hidden="1"/>
    </xf>
    <xf numFmtId="168" fontId="21" fillId="0" borderId="19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5" xfId="1" applyNumberFormat="1" applyFont="1" applyFill="1" applyBorder="1" applyAlignment="1" applyProtection="1">
      <alignment horizontal="left" vertical="center" wrapText="1"/>
      <protection hidden="1"/>
    </xf>
    <xf numFmtId="0" fontId="40" fillId="0" borderId="65" xfId="0" applyFont="1" applyBorder="1" applyAlignment="1">
      <alignment horizontal="left" vertical="top" wrapText="1"/>
    </xf>
    <xf numFmtId="171" fontId="6" fillId="4" borderId="5" xfId="1" applyNumberFormat="1" applyFont="1" applyFill="1" applyBorder="1" applyAlignment="1" applyProtection="1">
      <alignment horizontal="right" vertical="center"/>
      <protection hidden="1"/>
    </xf>
    <xf numFmtId="0" fontId="41" fillId="0" borderId="65" xfId="0" applyFont="1" applyBorder="1" applyAlignment="1">
      <alignment horizontal="left" vertical="top" wrapText="1"/>
    </xf>
    <xf numFmtId="171" fontId="7" fillId="4" borderId="5" xfId="1" applyNumberFormat="1" applyFont="1" applyFill="1" applyBorder="1" applyAlignment="1" applyProtection="1">
      <alignment horizontal="right" vertical="center"/>
      <protection hidden="1"/>
    </xf>
    <xf numFmtId="171" fontId="7" fillId="4" borderId="24" xfId="1" applyNumberFormat="1" applyFont="1" applyFill="1" applyBorder="1" applyAlignment="1" applyProtection="1">
      <alignment horizontal="right" vertical="center"/>
      <protection hidden="1"/>
    </xf>
    <xf numFmtId="169" fontId="8" fillId="0" borderId="0" xfId="1" applyNumberFormat="1" applyFont="1" applyFill="1" applyBorder="1" applyAlignment="1" applyProtection="1">
      <alignment horizontal="left" vertical="center" wrapText="1"/>
      <protection hidden="1"/>
    </xf>
    <xf numFmtId="165" fontId="6" fillId="4" borderId="36" xfId="1" applyNumberFormat="1" applyFont="1" applyFill="1" applyBorder="1" applyAlignment="1" applyProtection="1">
      <alignment horizontal="center" vertical="center"/>
      <protection hidden="1"/>
    </xf>
    <xf numFmtId="4" fontId="6" fillId="4" borderId="24" xfId="1" applyNumberFormat="1" applyFont="1" applyFill="1" applyBorder="1" applyAlignment="1" applyProtection="1">
      <alignment horizontal="right" vertical="center"/>
      <protection hidden="1"/>
    </xf>
    <xf numFmtId="165" fontId="6" fillId="8" borderId="36" xfId="1" applyNumberFormat="1" applyFont="1" applyFill="1" applyBorder="1" applyAlignment="1" applyProtection="1">
      <alignment horizontal="center" vertical="center"/>
      <protection hidden="1"/>
    </xf>
    <xf numFmtId="0" fontId="40" fillId="0" borderId="0" xfId="0" applyFont="1" applyBorder="1" applyAlignment="1">
      <alignment horizontal="left" vertical="top" wrapText="1"/>
    </xf>
    <xf numFmtId="1" fontId="7" fillId="4" borderId="4" xfId="1" applyNumberFormat="1" applyFont="1" applyFill="1" applyBorder="1" applyAlignment="1" applyProtection="1">
      <alignment horizontal="center" vertical="center"/>
      <protection hidden="1"/>
    </xf>
    <xf numFmtId="167" fontId="7" fillId="4" borderId="4" xfId="1" applyNumberFormat="1" applyFont="1" applyFill="1" applyBorder="1" applyAlignment="1" applyProtection="1">
      <alignment horizontal="center" vertical="center"/>
      <protection hidden="1"/>
    </xf>
    <xf numFmtId="166" fontId="7" fillId="4" borderId="4" xfId="1" applyNumberFormat="1" applyFont="1" applyFill="1" applyBorder="1" applyAlignment="1" applyProtection="1">
      <alignment horizontal="center" vertical="center"/>
      <protection hidden="1"/>
    </xf>
    <xf numFmtId="165" fontId="7" fillId="4" borderId="4" xfId="1" applyNumberFormat="1" applyFont="1" applyFill="1" applyBorder="1" applyAlignment="1" applyProtection="1">
      <alignment horizontal="center" vertical="center"/>
      <protection hidden="1"/>
    </xf>
    <xf numFmtId="171" fontId="7" fillId="4" borderId="4" xfId="1" applyNumberFormat="1" applyFont="1" applyFill="1" applyBorder="1" applyAlignment="1" applyProtection="1">
      <alignment horizontal="right" vertical="center"/>
      <protection hidden="1"/>
    </xf>
    <xf numFmtId="0" fontId="4" fillId="0" borderId="0" xfId="1" applyNumberFormat="1" applyFont="1" applyFill="1" applyAlignment="1" applyProtection="1">
      <alignment horizontal="right" vertical="center"/>
      <protection hidden="1"/>
    </xf>
    <xf numFmtId="0" fontId="34" fillId="0" borderId="72" xfId="0" applyFont="1" applyBorder="1" applyAlignment="1">
      <alignment horizontal="center" wrapText="1"/>
    </xf>
    <xf numFmtId="0" fontId="34" fillId="0" borderId="73" xfId="0" applyFont="1" applyBorder="1" applyAlignment="1">
      <alignment horizontal="center" wrapText="1"/>
    </xf>
    <xf numFmtId="0" fontId="34" fillId="0" borderId="74" xfId="0" applyFont="1" applyBorder="1" applyAlignment="1">
      <alignment horizontal="center" wrapText="1"/>
    </xf>
    <xf numFmtId="0" fontId="6" fillId="0" borderId="0" xfId="18" applyFont="1" applyAlignment="1">
      <alignment horizontal="center" wrapText="1"/>
    </xf>
    <xf numFmtId="0" fontId="34" fillId="0" borderId="69" xfId="0" applyFont="1" applyBorder="1" applyAlignment="1">
      <alignment horizontal="center" vertical="top" wrapText="1"/>
    </xf>
    <xf numFmtId="0" fontId="34" fillId="0" borderId="70" xfId="0" applyFont="1" applyBorder="1" applyAlignment="1">
      <alignment horizontal="center" vertical="top" wrapText="1"/>
    </xf>
    <xf numFmtId="0" fontId="34" fillId="0" borderId="71" xfId="0" applyFont="1" applyBorder="1" applyAlignment="1">
      <alignment horizontal="center" vertical="top" wrapText="1"/>
    </xf>
    <xf numFmtId="0" fontId="34" fillId="0" borderId="72" xfId="0" applyFont="1" applyBorder="1" applyAlignment="1">
      <alignment horizontal="justify" vertical="top" wrapText="1"/>
    </xf>
    <xf numFmtId="0" fontId="34" fillId="0" borderId="73" xfId="0" applyFont="1" applyBorder="1" applyAlignment="1">
      <alignment horizontal="justify" vertical="top" wrapText="1"/>
    </xf>
    <xf numFmtId="0" fontId="34" fillId="0" borderId="74" xfId="0" applyFont="1" applyBorder="1" applyAlignment="1">
      <alignment horizontal="justify" vertical="top" wrapText="1"/>
    </xf>
    <xf numFmtId="0" fontId="5" fillId="0" borderId="0" xfId="21" applyFont="1" applyFill="1" applyAlignment="1" applyProtection="1">
      <alignment horizontal="center"/>
    </xf>
    <xf numFmtId="0" fontId="5" fillId="0" borderId="0" xfId="21" applyFont="1" applyFill="1" applyAlignment="1" applyProtection="1">
      <alignment horizontal="center" wrapText="1"/>
    </xf>
    <xf numFmtId="0" fontId="7" fillId="0" borderId="83" xfId="18" applyFont="1" applyBorder="1" applyAlignment="1">
      <alignment horizontal="center" wrapText="1"/>
    </xf>
    <xf numFmtId="0" fontId="7" fillId="0" borderId="84" xfId="18" applyFont="1" applyBorder="1" applyAlignment="1">
      <alignment horizontal="center" wrapText="1"/>
    </xf>
    <xf numFmtId="0" fontId="7" fillId="0" borderId="68" xfId="18" applyFont="1" applyBorder="1" applyAlignment="1">
      <alignment horizontal="center" wrapText="1"/>
    </xf>
    <xf numFmtId="0" fontId="34" fillId="0" borderId="76" xfId="0" applyFont="1" applyBorder="1" applyAlignment="1">
      <alignment horizontal="center" vertical="top" wrapText="1"/>
    </xf>
    <xf numFmtId="0" fontId="34" fillId="0" borderId="66" xfId="0" applyFont="1" applyBorder="1" applyAlignment="1">
      <alignment horizontal="center" vertical="top" wrapText="1"/>
    </xf>
    <xf numFmtId="0" fontId="34" fillId="0" borderId="77" xfId="0" applyFont="1" applyBorder="1" applyAlignment="1">
      <alignment horizontal="center" vertical="top" wrapText="1"/>
    </xf>
    <xf numFmtId="0" fontId="37" fillId="0" borderId="78" xfId="0" applyFont="1" applyBorder="1" applyAlignment="1">
      <alignment vertical="top" wrapText="1"/>
    </xf>
    <xf numFmtId="0" fontId="37" fillId="0" borderId="0" xfId="0" applyFont="1" applyBorder="1" applyAlignment="1">
      <alignment vertical="top" wrapText="1"/>
    </xf>
    <xf numFmtId="0" fontId="37" fillId="0" borderId="79" xfId="0" applyFont="1" applyBorder="1" applyAlignment="1">
      <alignment vertical="top" wrapText="1"/>
    </xf>
    <xf numFmtId="0" fontId="34" fillId="0" borderId="80" xfId="0" applyFont="1" applyBorder="1" applyAlignment="1">
      <alignment horizontal="center" vertical="top" wrapText="1"/>
    </xf>
    <xf numFmtId="0" fontId="34" fillId="0" borderId="81" xfId="0" applyFont="1" applyBorder="1" applyAlignment="1">
      <alignment horizontal="center" vertical="top" wrapText="1"/>
    </xf>
    <xf numFmtId="0" fontId="34" fillId="0" borderId="82" xfId="0" applyFont="1" applyBorder="1" applyAlignment="1">
      <alignment horizontal="center" vertical="top" wrapText="1"/>
    </xf>
    <xf numFmtId="0" fontId="30" fillId="0" borderId="4" xfId="18" applyFont="1" applyFill="1" applyBorder="1" applyAlignment="1">
      <alignment horizontal="center" vertical="center" wrapText="1"/>
    </xf>
    <xf numFmtId="0" fontId="32" fillId="0" borderId="75" xfId="18" applyFont="1" applyFill="1" applyBorder="1" applyAlignment="1">
      <alignment horizontal="center" vertical="center" wrapText="1"/>
    </xf>
    <xf numFmtId="0" fontId="30" fillId="0" borderId="75" xfId="18" applyFont="1" applyFill="1" applyBorder="1" applyAlignment="1">
      <alignment horizontal="center" vertical="center" wrapText="1"/>
    </xf>
    <xf numFmtId="0" fontId="13" fillId="0" borderId="0" xfId="21" applyFont="1" applyFill="1" applyAlignment="1" applyProtection="1">
      <alignment horizontal="center" vertical="center"/>
      <protection locked="0"/>
    </xf>
    <xf numFmtId="0" fontId="13" fillId="0" borderId="0" xfId="21" applyFont="1" applyFill="1" applyAlignment="1" applyProtection="1">
      <alignment horizontal="center" vertical="center"/>
    </xf>
    <xf numFmtId="173" fontId="10" fillId="0" borderId="0" xfId="23" applyNumberFormat="1" applyFont="1" applyFill="1" applyBorder="1" applyAlignment="1" applyProtection="1">
      <alignment horizontal="left" vertical="center" wrapText="1"/>
    </xf>
    <xf numFmtId="0" fontId="7" fillId="0" borderId="0" xfId="18" applyFont="1" applyFill="1" applyAlignment="1" applyProtection="1">
      <alignment horizontal="center"/>
    </xf>
    <xf numFmtId="169" fontId="7" fillId="0" borderId="4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8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1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2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4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8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0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4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5" xfId="1" applyNumberFormat="1" applyFont="1" applyFill="1" applyBorder="1" applyAlignment="1" applyProtection="1">
      <alignment horizontal="left" vertical="center" wrapText="1"/>
      <protection hidden="1"/>
    </xf>
    <xf numFmtId="169" fontId="14" fillId="0" borderId="4" xfId="1" applyNumberFormat="1" applyFont="1" applyFill="1" applyBorder="1" applyAlignment="1" applyProtection="1">
      <alignment horizontal="left" vertical="center" wrapText="1"/>
      <protection hidden="1"/>
    </xf>
    <xf numFmtId="169" fontId="14" fillId="0" borderId="8" xfId="1" applyNumberFormat="1" applyFont="1" applyFill="1" applyBorder="1" applyAlignment="1" applyProtection="1">
      <alignment horizontal="left" vertical="center" wrapText="1"/>
      <protection hidden="1"/>
    </xf>
    <xf numFmtId="169" fontId="14" fillId="0" borderId="10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1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2" xfId="1" applyNumberFormat="1" applyFont="1" applyFill="1" applyBorder="1" applyAlignment="1" applyProtection="1">
      <alignment horizontal="left" vertical="center" wrapText="1"/>
      <protection hidden="1"/>
    </xf>
    <xf numFmtId="169" fontId="14" fillId="0" borderId="11" xfId="1" applyNumberFormat="1" applyFont="1" applyFill="1" applyBorder="1" applyAlignment="1" applyProtection="1">
      <alignment horizontal="left" vertical="center" wrapText="1"/>
      <protection hidden="1"/>
    </xf>
    <xf numFmtId="169" fontId="14" fillId="0" borderId="12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4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6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0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3" xfId="1" applyNumberFormat="1" applyFont="1" applyFill="1" applyBorder="1" applyAlignment="1" applyProtection="1">
      <alignment horizontal="center" vertical="center"/>
      <protection hidden="1"/>
    </xf>
    <xf numFmtId="165" fontId="8" fillId="0" borderId="50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40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9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0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50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50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51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54" xfId="1" applyNumberFormat="1" applyFont="1" applyFill="1" applyBorder="1" applyAlignment="1" applyProtection="1">
      <alignment horizontal="left" vertical="center" wrapText="1"/>
      <protection hidden="1"/>
    </xf>
    <xf numFmtId="165" fontId="7" fillId="0" borderId="8" xfId="1" applyNumberFormat="1" applyFont="1" applyFill="1" applyBorder="1" applyAlignment="1" applyProtection="1">
      <alignment horizontal="center" vertical="center"/>
      <protection hidden="1"/>
    </xf>
    <xf numFmtId="165" fontId="7" fillId="0" borderId="10" xfId="1" applyNumberFormat="1" applyFont="1" applyFill="1" applyBorder="1" applyAlignment="1" applyProtection="1">
      <alignment horizontal="center" vertical="center"/>
      <protection hidden="1"/>
    </xf>
    <xf numFmtId="169" fontId="7" fillId="0" borderId="7" xfId="1" applyNumberFormat="1" applyFont="1" applyFill="1" applyBorder="1" applyAlignment="1" applyProtection="1">
      <alignment horizontal="left" vertical="center" wrapText="1"/>
      <protection hidden="1"/>
    </xf>
    <xf numFmtId="165" fontId="7" fillId="0" borderId="4" xfId="1" applyNumberFormat="1" applyFont="1" applyFill="1" applyBorder="1" applyAlignment="1" applyProtection="1">
      <alignment horizontal="center" vertical="center"/>
      <protection hidden="1"/>
    </xf>
    <xf numFmtId="165" fontId="7" fillId="0" borderId="5" xfId="1" applyNumberFormat="1" applyFont="1" applyFill="1" applyBorder="1" applyAlignment="1" applyProtection="1">
      <alignment horizontal="center" vertical="center"/>
      <protection hidden="1"/>
    </xf>
    <xf numFmtId="169" fontId="6" fillId="0" borderId="7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4" xfId="1" applyNumberFormat="1" applyFont="1" applyFill="1" applyBorder="1" applyAlignment="1" applyProtection="1">
      <alignment horizontal="center" vertical="center"/>
      <protection hidden="1"/>
    </xf>
    <xf numFmtId="165" fontId="6" fillId="0" borderId="5" xfId="1" applyNumberFormat="1" applyFont="1" applyFill="1" applyBorder="1" applyAlignment="1" applyProtection="1">
      <alignment horizontal="center" vertical="center"/>
      <protection hidden="1"/>
    </xf>
    <xf numFmtId="0" fontId="17" fillId="0" borderId="13" xfId="1" applyNumberFormat="1" applyFont="1" applyFill="1" applyBorder="1" applyAlignment="1" applyProtection="1">
      <alignment horizontal="center" vertical="center"/>
      <protection hidden="1"/>
    </xf>
    <xf numFmtId="169" fontId="7" fillId="0" borderId="67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30" xfId="1" applyNumberFormat="1" applyFont="1" applyFill="1" applyBorder="1" applyAlignment="1" applyProtection="1">
      <alignment horizontal="left" vertical="center" wrapText="1"/>
      <protection hidden="1"/>
    </xf>
    <xf numFmtId="165" fontId="7" fillId="0" borderId="32" xfId="1" applyNumberFormat="1" applyFont="1" applyFill="1" applyBorder="1" applyAlignment="1" applyProtection="1">
      <alignment horizontal="center" vertical="center"/>
      <protection hidden="1"/>
    </xf>
    <xf numFmtId="165" fontId="7" fillId="0" borderId="31" xfId="1" applyNumberFormat="1" applyFont="1" applyFill="1" applyBorder="1" applyAlignment="1" applyProtection="1">
      <alignment horizontal="center" vertical="center"/>
      <protection hidden="1"/>
    </xf>
    <xf numFmtId="0" fontId="6" fillId="0" borderId="13" xfId="1" applyNumberFormat="1" applyFont="1" applyFill="1" applyBorder="1" applyAlignment="1" applyProtection="1">
      <alignment horizontal="center" vertical="center"/>
      <protection hidden="1"/>
    </xf>
    <xf numFmtId="170" fontId="7" fillId="0" borderId="51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51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13" xfId="1" applyNumberFormat="1" applyFont="1" applyFill="1" applyBorder="1" applyAlignment="1" applyProtection="1">
      <alignment horizontal="center" vertical="center"/>
      <protection hidden="1"/>
    </xf>
    <xf numFmtId="168" fontId="7" fillId="0" borderId="50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51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51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50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53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52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50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50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51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52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53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52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53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58" xfId="1" applyNumberFormat="1" applyFont="1" applyFill="1" applyBorder="1" applyAlignment="1" applyProtection="1">
      <alignment horizontal="left" vertical="center" wrapText="1"/>
      <protection hidden="1"/>
    </xf>
    <xf numFmtId="168" fontId="14" fillId="0" borderId="53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7" xfId="18" applyFont="1" applyBorder="1" applyAlignment="1">
      <alignment horizontal="right"/>
    </xf>
    <xf numFmtId="0" fontId="6" fillId="0" borderId="4" xfId="18" applyFont="1" applyBorder="1" applyAlignment="1">
      <alignment horizontal="center" vertical="center" wrapText="1"/>
    </xf>
    <xf numFmtId="0" fontId="5" fillId="0" borderId="0" xfId="21" applyFont="1" applyFill="1" applyAlignment="1" applyProtection="1">
      <alignment horizontal="left"/>
    </xf>
    <xf numFmtId="0" fontId="5" fillId="0" borderId="0" xfId="21" applyFont="1" applyFill="1" applyAlignment="1" applyProtection="1">
      <alignment horizontal="left" wrapText="1"/>
    </xf>
    <xf numFmtId="0" fontId="6" fillId="0" borderId="0" xfId="18" applyFont="1" applyAlignment="1">
      <alignment horizontal="left" vertical="top" wrapText="1"/>
    </xf>
    <xf numFmtId="0" fontId="26" fillId="0" borderId="0" xfId="18" applyFont="1" applyAlignment="1">
      <alignment horizontal="center"/>
    </xf>
    <xf numFmtId="0" fontId="26" fillId="0" borderId="0" xfId="18" applyFont="1" applyAlignment="1">
      <alignment horizontal="center" vertical="center" wrapText="1"/>
    </xf>
    <xf numFmtId="0" fontId="23" fillId="0" borderId="0" xfId="18" applyAlignment="1">
      <alignment horizontal="center"/>
    </xf>
    <xf numFmtId="0" fontId="6" fillId="0" borderId="0" xfId="18" applyFont="1" applyAlignment="1">
      <alignment horizontal="center"/>
    </xf>
    <xf numFmtId="0" fontId="6" fillId="0" borderId="4" xfId="18" applyFont="1" applyBorder="1" applyAlignment="1">
      <alignment horizontal="center" vertical="top" wrapText="1"/>
    </xf>
  </cellXfs>
  <cellStyles count="25">
    <cellStyle name="Обычный" xfId="0" builtinId="0"/>
    <cellStyle name="Обычный 2" xfId="1"/>
    <cellStyle name="Обычный 2 10" xfId="2"/>
    <cellStyle name="Обычный 2 11" xfId="3"/>
    <cellStyle name="Обычный 2 12" xfId="4"/>
    <cellStyle name="Обычный 2 13" xfId="5"/>
    <cellStyle name="Обычный 2 14" xfId="6"/>
    <cellStyle name="Обычный 2 15" xfId="7"/>
    <cellStyle name="Обычный 2 2" xfId="8"/>
    <cellStyle name="Обычный 2 2 2" xfId="9"/>
    <cellStyle name="Обычный 2 2 3" xfId="10"/>
    <cellStyle name="Обычный 2 3" xfId="11"/>
    <cellStyle name="Обычный 2 4" xfId="12"/>
    <cellStyle name="Обычный 2 5" xfId="13"/>
    <cellStyle name="Обычный 2 6" xfId="14"/>
    <cellStyle name="Обычный 2 7" xfId="15"/>
    <cellStyle name="Обычный 2 8" xfId="16"/>
    <cellStyle name="Обычный 2 9" xfId="17"/>
    <cellStyle name="Обычный 3" xfId="18"/>
    <cellStyle name="Обычный 3 2" xfId="19"/>
    <cellStyle name="Обычный 3 3" xfId="20"/>
    <cellStyle name="Обычный 8" xfId="21"/>
    <cellStyle name="Обычный_источники" xfId="22"/>
    <cellStyle name="Финансовый 2" xfId="23"/>
    <cellStyle name="Финансовый 4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2;&#1077;&#1076;&#1086;&#1084;&#1089;&#1090;&#1074;&#1077;&#1085;&#1085;&#1072;&#1103;%20&#1076;&#1083;&#1103;%20C&#1077;&#1083;&#1100;&#1089;&#1086;&#1074;&#1077;&#1090;&#1086;&#1074;_&#1051;&#1077;&#1085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ходы"/>
      <sheetName val="Доходы_НОВ"/>
      <sheetName val="функц. расходы_стар"/>
      <sheetName val="ведом_нов"/>
      <sheetName val="источники_стар"/>
      <sheetName val="временно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6"/>
  <sheetViews>
    <sheetView view="pageBreakPreview" zoomScaleSheetLayoutView="100" workbookViewId="0">
      <selection activeCell="B13" sqref="B13"/>
    </sheetView>
  </sheetViews>
  <sheetFormatPr defaultRowHeight="12.75"/>
  <cols>
    <col min="1" max="1" width="25" style="457" customWidth="1"/>
    <col min="2" max="2" width="59.28515625" style="400" customWidth="1"/>
    <col min="3" max="3" width="16.5703125" style="400" customWidth="1"/>
    <col min="4" max="4" width="5.42578125" style="400" customWidth="1"/>
    <col min="5" max="16384" width="9.140625" style="400"/>
  </cols>
  <sheetData>
    <row r="1" spans="1:4">
      <c r="B1" s="576" t="s">
        <v>44</v>
      </c>
      <c r="C1" s="576"/>
      <c r="D1" s="403"/>
    </row>
    <row r="2" spans="1:4">
      <c r="B2" s="576" t="s">
        <v>592</v>
      </c>
      <c r="C2" s="576"/>
      <c r="D2" s="403"/>
    </row>
    <row r="3" spans="1:4" ht="12.75" customHeight="1">
      <c r="B3" s="577" t="s">
        <v>42</v>
      </c>
      <c r="C3" s="577"/>
      <c r="D3" s="404"/>
    </row>
    <row r="4" spans="1:4">
      <c r="B4" s="576" t="s">
        <v>180</v>
      </c>
      <c r="C4" s="576"/>
      <c r="D4" s="403"/>
    </row>
    <row r="5" spans="1:4" ht="66.75" customHeight="1">
      <c r="A5" s="569" t="s">
        <v>135</v>
      </c>
      <c r="B5" s="569"/>
      <c r="C5" s="569"/>
      <c r="D5" s="461"/>
    </row>
    <row r="6" spans="1:4" ht="14.25" customHeight="1">
      <c r="A6" s="405"/>
      <c r="B6" s="462"/>
      <c r="C6" s="462"/>
      <c r="D6" s="462"/>
    </row>
    <row r="7" spans="1:4" ht="18.75">
      <c r="C7" s="463" t="s">
        <v>618</v>
      </c>
    </row>
    <row r="8" spans="1:4" ht="31.5">
      <c r="A8" s="411" t="s">
        <v>619</v>
      </c>
      <c r="B8" s="407" t="s">
        <v>620</v>
      </c>
      <c r="C8" s="407" t="s">
        <v>621</v>
      </c>
    </row>
    <row r="9" spans="1:4" ht="15.75">
      <c r="A9" s="464">
        <v>1</v>
      </c>
      <c r="B9" s="464">
        <v>2</v>
      </c>
      <c r="C9" s="464">
        <v>3</v>
      </c>
    </row>
    <row r="10" spans="1:4" ht="17.25" customHeight="1">
      <c r="A10" s="570" t="s">
        <v>2</v>
      </c>
      <c r="B10" s="571"/>
      <c r="C10" s="572"/>
    </row>
    <row r="11" spans="1:4" ht="16.5">
      <c r="A11" s="505" t="s">
        <v>433</v>
      </c>
      <c r="B11" s="472" t="s">
        <v>434</v>
      </c>
      <c r="C11" s="473">
        <v>15</v>
      </c>
    </row>
    <row r="12" spans="1:4" ht="34.5" customHeight="1">
      <c r="A12" s="573" t="s">
        <v>3</v>
      </c>
      <c r="B12" s="574"/>
      <c r="C12" s="575"/>
    </row>
    <row r="13" spans="1:4" ht="136.5" customHeight="1">
      <c r="A13" s="474" t="s">
        <v>150</v>
      </c>
      <c r="B13" s="475" t="s">
        <v>149</v>
      </c>
      <c r="C13" s="475">
        <v>0.1217</v>
      </c>
    </row>
    <row r="14" spans="1:4" ht="165">
      <c r="A14" s="474" t="s">
        <v>152</v>
      </c>
      <c r="B14" s="475" t="s">
        <v>151</v>
      </c>
      <c r="C14" s="475">
        <v>0.1217</v>
      </c>
    </row>
    <row r="15" spans="1:4" ht="148.5">
      <c r="A15" s="474" t="s">
        <v>154</v>
      </c>
      <c r="B15" s="475" t="s">
        <v>153</v>
      </c>
      <c r="C15" s="475">
        <v>0.1217</v>
      </c>
    </row>
    <row r="16" spans="1:4" ht="148.5">
      <c r="A16" s="474" t="s">
        <v>155</v>
      </c>
      <c r="B16" s="475" t="s">
        <v>156</v>
      </c>
      <c r="C16" s="475">
        <v>0.1217</v>
      </c>
    </row>
    <row r="17" spans="1:3" ht="148.5">
      <c r="A17" s="474" t="s">
        <v>158</v>
      </c>
      <c r="B17" s="475" t="s">
        <v>157</v>
      </c>
      <c r="C17" s="475">
        <v>0.1217</v>
      </c>
    </row>
    <row r="18" spans="1:3" ht="165">
      <c r="A18" s="474" t="s">
        <v>160</v>
      </c>
      <c r="B18" s="475" t="s">
        <v>159</v>
      </c>
      <c r="C18" s="475">
        <v>0.1217</v>
      </c>
    </row>
    <row r="19" spans="1:3" ht="148.5">
      <c r="A19" s="474" t="s">
        <v>162</v>
      </c>
      <c r="B19" s="475" t="s">
        <v>161</v>
      </c>
      <c r="C19" s="475">
        <v>0.1217</v>
      </c>
    </row>
    <row r="20" spans="1:3" ht="150" customHeight="1">
      <c r="A20" s="474" t="s">
        <v>164</v>
      </c>
      <c r="B20" s="544" t="s">
        <v>163</v>
      </c>
      <c r="C20" s="475">
        <v>0.1217</v>
      </c>
    </row>
    <row r="21" spans="1:3" ht="38.25" customHeight="1">
      <c r="A21" s="566" t="s">
        <v>4</v>
      </c>
      <c r="B21" s="567"/>
      <c r="C21" s="568"/>
    </row>
    <row r="22" spans="1:3" ht="48.75" customHeight="1">
      <c r="A22" s="505" t="s">
        <v>449</v>
      </c>
      <c r="B22" s="472" t="s">
        <v>448</v>
      </c>
      <c r="C22" s="473">
        <v>50</v>
      </c>
    </row>
    <row r="23" spans="1:3" ht="48.75" customHeight="1">
      <c r="A23" s="505" t="s">
        <v>450</v>
      </c>
      <c r="B23" s="472" t="s">
        <v>451</v>
      </c>
      <c r="C23" s="473">
        <v>50</v>
      </c>
    </row>
    <row r="24" spans="1:3" ht="48.75" customHeight="1">
      <c r="A24" s="566" t="s">
        <v>5</v>
      </c>
      <c r="B24" s="567"/>
      <c r="C24" s="568"/>
    </row>
    <row r="25" spans="1:3" ht="48.75" customHeight="1">
      <c r="A25" s="505" t="s">
        <v>456</v>
      </c>
      <c r="B25" s="472" t="s">
        <v>457</v>
      </c>
      <c r="C25" s="473">
        <v>100</v>
      </c>
    </row>
    <row r="26" spans="1:3" ht="48.75" customHeight="1">
      <c r="A26" s="505" t="s">
        <v>6</v>
      </c>
      <c r="B26" s="472" t="s">
        <v>7</v>
      </c>
      <c r="C26" s="473">
        <v>100</v>
      </c>
    </row>
    <row r="27" spans="1:3" ht="48.75" customHeight="1">
      <c r="A27" s="505" t="s">
        <v>466</v>
      </c>
      <c r="B27" s="472" t="s">
        <v>467</v>
      </c>
      <c r="C27" s="473">
        <v>100</v>
      </c>
    </row>
    <row r="28" spans="1:3" ht="48.75" customHeight="1">
      <c r="A28" s="566" t="s">
        <v>8</v>
      </c>
      <c r="B28" s="567"/>
      <c r="C28" s="568"/>
    </row>
    <row r="29" spans="1:3" ht="48.75" customHeight="1">
      <c r="A29" s="484" t="s">
        <v>472</v>
      </c>
      <c r="B29" s="472" t="s">
        <v>473</v>
      </c>
      <c r="C29" s="473">
        <v>100</v>
      </c>
    </row>
    <row r="30" spans="1:3" ht="48.75" customHeight="1">
      <c r="A30" s="484" t="s">
        <v>623</v>
      </c>
      <c r="B30" s="472" t="s">
        <v>473</v>
      </c>
      <c r="C30" s="476">
        <v>100</v>
      </c>
    </row>
    <row r="31" spans="1:3" ht="48.75" customHeight="1">
      <c r="A31" s="484" t="s">
        <v>9</v>
      </c>
      <c r="B31" s="472" t="s">
        <v>626</v>
      </c>
      <c r="C31" s="473">
        <v>100</v>
      </c>
    </row>
    <row r="32" spans="1:3" ht="48.75" customHeight="1">
      <c r="A32" s="484" t="s">
        <v>625</v>
      </c>
      <c r="B32" s="472" t="s">
        <v>626</v>
      </c>
      <c r="C32" s="473">
        <v>100</v>
      </c>
    </row>
    <row r="33" spans="1:3" ht="48.75" customHeight="1">
      <c r="A33" s="566" t="s">
        <v>10</v>
      </c>
      <c r="B33" s="567"/>
      <c r="C33" s="568"/>
    </row>
    <row r="34" spans="1:3" ht="48.75" customHeight="1">
      <c r="A34" s="505" t="s">
        <v>480</v>
      </c>
      <c r="B34" s="472" t="s">
        <v>11</v>
      </c>
      <c r="C34" s="473">
        <v>100</v>
      </c>
    </row>
    <row r="35" spans="1:3" ht="48.75" customHeight="1">
      <c r="A35" s="566" t="s">
        <v>12</v>
      </c>
      <c r="B35" s="567"/>
      <c r="C35" s="568"/>
    </row>
    <row r="36" spans="1:3" ht="48.75" customHeight="1">
      <c r="A36" s="505" t="s">
        <v>13</v>
      </c>
      <c r="B36" s="472" t="s">
        <v>14</v>
      </c>
      <c r="C36" s="473">
        <v>100</v>
      </c>
    </row>
    <row r="37" spans="1:3" ht="48.75" customHeight="1">
      <c r="A37" s="505" t="s">
        <v>627</v>
      </c>
      <c r="B37" s="472" t="s">
        <v>628</v>
      </c>
      <c r="C37" s="473">
        <v>100</v>
      </c>
    </row>
    <row r="38" spans="1:3" ht="48.75" customHeight="1">
      <c r="A38" s="484" t="s">
        <v>629</v>
      </c>
      <c r="B38" s="472" t="s">
        <v>630</v>
      </c>
      <c r="C38" s="473">
        <v>100</v>
      </c>
    </row>
    <row r="39" spans="1:3" ht="48.75" customHeight="1">
      <c r="A39" s="484" t="s">
        <v>631</v>
      </c>
      <c r="B39" s="472" t="s">
        <v>632</v>
      </c>
      <c r="C39" s="473">
        <v>100</v>
      </c>
    </row>
    <row r="40" spans="1:3" ht="48.75" customHeight="1">
      <c r="A40" s="484" t="s">
        <v>488</v>
      </c>
      <c r="B40" s="472" t="s">
        <v>489</v>
      </c>
      <c r="C40" s="473">
        <v>100</v>
      </c>
    </row>
    <row r="41" spans="1:3" ht="48.75" customHeight="1">
      <c r="A41" s="484" t="s">
        <v>15</v>
      </c>
      <c r="B41" s="472" t="s">
        <v>635</v>
      </c>
      <c r="C41" s="473">
        <v>50</v>
      </c>
    </row>
    <row r="42" spans="1:3" ht="48.75" customHeight="1">
      <c r="A42" s="505" t="s">
        <v>633</v>
      </c>
      <c r="B42" s="472" t="s">
        <v>637</v>
      </c>
      <c r="C42" s="473">
        <v>100</v>
      </c>
    </row>
    <row r="43" spans="1:3" ht="48.75" customHeight="1">
      <c r="A43" s="484" t="s">
        <v>492</v>
      </c>
      <c r="B43" s="472" t="s">
        <v>493</v>
      </c>
      <c r="C43" s="473">
        <v>100</v>
      </c>
    </row>
    <row r="44" spans="1:3" ht="48.75" customHeight="1">
      <c r="A44" s="484" t="s">
        <v>498</v>
      </c>
      <c r="B44" s="472" t="s">
        <v>640</v>
      </c>
      <c r="C44" s="473">
        <v>100</v>
      </c>
    </row>
    <row r="45" spans="1:3" ht="48.75" customHeight="1">
      <c r="A45" s="484" t="s">
        <v>636</v>
      </c>
      <c r="B45" s="472" t="s">
        <v>16</v>
      </c>
      <c r="C45" s="473">
        <v>100</v>
      </c>
    </row>
    <row r="46" spans="1:3" ht="48.75" customHeight="1">
      <c r="A46" s="484" t="s">
        <v>638</v>
      </c>
      <c r="B46" s="472" t="s">
        <v>17</v>
      </c>
      <c r="C46" s="473">
        <v>100</v>
      </c>
    </row>
    <row r="47" spans="1:3" ht="48.75" customHeight="1">
      <c r="A47" s="484" t="s">
        <v>639</v>
      </c>
      <c r="B47" s="472" t="s">
        <v>18</v>
      </c>
      <c r="C47" s="473">
        <v>100</v>
      </c>
    </row>
    <row r="48" spans="1:3" ht="48.75" customHeight="1">
      <c r="A48" s="566" t="s">
        <v>19</v>
      </c>
      <c r="B48" s="567"/>
      <c r="C48" s="568"/>
    </row>
    <row r="49" spans="1:3" ht="48.75" customHeight="1">
      <c r="A49" s="524" t="s">
        <v>641</v>
      </c>
      <c r="B49" s="472" t="s">
        <v>20</v>
      </c>
      <c r="C49" s="473">
        <v>100</v>
      </c>
    </row>
    <row r="50" spans="1:3" ht="48.75" customHeight="1">
      <c r="A50" s="566" t="s">
        <v>21</v>
      </c>
      <c r="B50" s="567"/>
      <c r="C50" s="568"/>
    </row>
    <row r="51" spans="1:3" ht="48.75" customHeight="1">
      <c r="A51" s="524" t="s">
        <v>643</v>
      </c>
      <c r="B51" s="470" t="s">
        <v>644</v>
      </c>
      <c r="C51" s="473">
        <v>100</v>
      </c>
    </row>
    <row r="52" spans="1:3" ht="48.75" customHeight="1">
      <c r="A52" s="525" t="s">
        <v>645</v>
      </c>
      <c r="B52" s="470" t="s">
        <v>646</v>
      </c>
      <c r="C52" s="473">
        <v>100</v>
      </c>
    </row>
    <row r="53" spans="1:3" ht="48.75" customHeight="1">
      <c r="A53" s="525" t="s">
        <v>506</v>
      </c>
      <c r="B53" s="470" t="s">
        <v>507</v>
      </c>
      <c r="C53" s="473">
        <v>100</v>
      </c>
    </row>
    <row r="54" spans="1:3" ht="48.75" customHeight="1">
      <c r="A54" s="525" t="s">
        <v>510</v>
      </c>
      <c r="B54" s="470" t="s">
        <v>511</v>
      </c>
      <c r="C54" s="473"/>
    </row>
    <row r="55" spans="1:3" ht="16.5" customHeight="1">
      <c r="A55" s="581" t="s">
        <v>22</v>
      </c>
      <c r="B55" s="582"/>
      <c r="C55" s="583"/>
    </row>
    <row r="56" spans="1:3" ht="48.75" hidden="1" customHeight="1">
      <c r="A56" s="584"/>
      <c r="B56" s="585"/>
      <c r="C56" s="586"/>
    </row>
    <row r="57" spans="1:3" ht="24" customHeight="1">
      <c r="A57" s="587" t="s">
        <v>23</v>
      </c>
      <c r="B57" s="588"/>
      <c r="C57" s="589"/>
    </row>
    <row r="58" spans="1:3" ht="48.75" customHeight="1">
      <c r="A58" s="524" t="s">
        <v>647</v>
      </c>
      <c r="B58" s="472" t="s">
        <v>648</v>
      </c>
      <c r="C58" s="473">
        <v>100</v>
      </c>
    </row>
    <row r="59" spans="1:3" ht="48.75" customHeight="1">
      <c r="A59" s="524" t="s">
        <v>649</v>
      </c>
      <c r="B59" s="472" t="s">
        <v>650</v>
      </c>
      <c r="C59" s="473">
        <v>100</v>
      </c>
    </row>
    <row r="60" spans="1:3" ht="48.75" customHeight="1">
      <c r="A60" s="524" t="s">
        <v>518</v>
      </c>
      <c r="B60" s="472" t="s">
        <v>519</v>
      </c>
      <c r="C60" s="473">
        <v>100</v>
      </c>
    </row>
    <row r="61" spans="1:3" ht="48.75" customHeight="1">
      <c r="A61" s="524" t="s">
        <v>24</v>
      </c>
      <c r="B61" s="472" t="s">
        <v>25</v>
      </c>
      <c r="C61" s="473">
        <v>100</v>
      </c>
    </row>
    <row r="62" spans="1:3" ht="48.75" customHeight="1">
      <c r="A62" s="524" t="s">
        <v>651</v>
      </c>
      <c r="B62" s="472" t="s">
        <v>652</v>
      </c>
      <c r="C62" s="473">
        <v>100</v>
      </c>
    </row>
    <row r="63" spans="1:3" ht="48.75" customHeight="1">
      <c r="A63" s="524" t="s">
        <v>653</v>
      </c>
      <c r="B63" s="472" t="s">
        <v>654</v>
      </c>
      <c r="C63" s="473">
        <v>100</v>
      </c>
    </row>
    <row r="64" spans="1:3" ht="48.75" customHeight="1">
      <c r="A64" s="524" t="s">
        <v>655</v>
      </c>
      <c r="B64" s="472" t="s">
        <v>656</v>
      </c>
      <c r="C64" s="473">
        <v>100</v>
      </c>
    </row>
    <row r="65" spans="1:3" ht="48.75" customHeight="1">
      <c r="A65" s="524" t="s">
        <v>657</v>
      </c>
      <c r="B65" s="472" t="s">
        <v>658</v>
      </c>
      <c r="C65" s="473">
        <v>100</v>
      </c>
    </row>
    <row r="66" spans="1:3" ht="48.75" customHeight="1">
      <c r="A66" s="524" t="s">
        <v>524</v>
      </c>
      <c r="B66" s="472" t="s">
        <v>525</v>
      </c>
      <c r="C66" s="473">
        <v>100</v>
      </c>
    </row>
    <row r="67" spans="1:3" ht="121.5" customHeight="1">
      <c r="A67" s="524" t="s">
        <v>26</v>
      </c>
      <c r="B67" s="472" t="s">
        <v>27</v>
      </c>
      <c r="C67" s="473">
        <v>50</v>
      </c>
    </row>
    <row r="68" spans="1:3" ht="168.75" customHeight="1">
      <c r="A68" s="524" t="s">
        <v>28</v>
      </c>
      <c r="B68" s="472" t="s">
        <v>29</v>
      </c>
      <c r="C68" s="473">
        <v>50</v>
      </c>
    </row>
    <row r="69" spans="1:3" ht="48.75" customHeight="1">
      <c r="A69" s="566" t="s">
        <v>30</v>
      </c>
      <c r="B69" s="567"/>
      <c r="C69" s="568"/>
    </row>
    <row r="70" spans="1:3" ht="48.75" customHeight="1">
      <c r="A70" s="525" t="s">
        <v>530</v>
      </c>
      <c r="B70" s="470" t="s">
        <v>531</v>
      </c>
      <c r="C70" s="473">
        <v>100</v>
      </c>
    </row>
    <row r="71" spans="1:3" ht="48.75" customHeight="1">
      <c r="A71" s="566" t="s">
        <v>31</v>
      </c>
      <c r="B71" s="567"/>
      <c r="C71" s="568"/>
    </row>
    <row r="72" spans="1:3" ht="48.75" customHeight="1">
      <c r="A72" s="484" t="s">
        <v>659</v>
      </c>
      <c r="B72" s="472" t="s">
        <v>660</v>
      </c>
      <c r="C72" s="473">
        <v>100</v>
      </c>
    </row>
    <row r="73" spans="1:3" ht="48.75" customHeight="1">
      <c r="A73" s="484" t="s">
        <v>661</v>
      </c>
      <c r="B73" s="472" t="s">
        <v>662</v>
      </c>
      <c r="C73" s="473">
        <v>100</v>
      </c>
    </row>
    <row r="74" spans="1:3" ht="48.75" customHeight="1">
      <c r="A74" s="505" t="s">
        <v>663</v>
      </c>
      <c r="B74" s="472" t="s">
        <v>664</v>
      </c>
      <c r="C74" s="473">
        <v>100</v>
      </c>
    </row>
    <row r="75" spans="1:3" ht="48.75" customHeight="1">
      <c r="A75" s="505" t="s">
        <v>665</v>
      </c>
      <c r="B75" s="472" t="s">
        <v>32</v>
      </c>
      <c r="C75" s="473">
        <v>100</v>
      </c>
    </row>
    <row r="76" spans="1:3" ht="48.75" customHeight="1">
      <c r="A76" s="484" t="s">
        <v>33</v>
      </c>
      <c r="B76" s="472" t="s">
        <v>34</v>
      </c>
      <c r="C76" s="473">
        <v>100</v>
      </c>
    </row>
    <row r="77" spans="1:3" ht="48.75" customHeight="1">
      <c r="A77" s="484" t="s">
        <v>35</v>
      </c>
      <c r="B77" s="472" t="s">
        <v>36</v>
      </c>
      <c r="C77" s="473">
        <v>100</v>
      </c>
    </row>
    <row r="78" spans="1:3" ht="48.75" customHeight="1">
      <c r="A78" s="524" t="s">
        <v>37</v>
      </c>
      <c r="B78" s="472" t="s">
        <v>38</v>
      </c>
      <c r="C78" s="473">
        <v>100</v>
      </c>
    </row>
    <row r="79" spans="1:3" ht="48.75" customHeight="1">
      <c r="A79" s="484" t="s">
        <v>666</v>
      </c>
      <c r="B79" s="472" t="s">
        <v>667</v>
      </c>
      <c r="C79" s="473">
        <v>100</v>
      </c>
    </row>
    <row r="80" spans="1:3" ht="48.75" customHeight="1">
      <c r="A80" s="484" t="s">
        <v>39</v>
      </c>
      <c r="B80" s="472" t="s">
        <v>40</v>
      </c>
      <c r="C80" s="473">
        <v>100</v>
      </c>
    </row>
    <row r="81" spans="1:3" ht="48.75" customHeight="1">
      <c r="A81" s="505" t="s">
        <v>668</v>
      </c>
      <c r="B81" s="472" t="s">
        <v>669</v>
      </c>
      <c r="C81" s="473">
        <v>100</v>
      </c>
    </row>
    <row r="82" spans="1:3" ht="48.75" customHeight="1">
      <c r="A82" s="484" t="s">
        <v>536</v>
      </c>
      <c r="B82" s="472" t="s">
        <v>537</v>
      </c>
      <c r="C82" s="473">
        <v>100</v>
      </c>
    </row>
    <row r="83" spans="1:3" ht="48.75" customHeight="1">
      <c r="A83" s="566" t="s">
        <v>41</v>
      </c>
      <c r="B83" s="567"/>
      <c r="C83" s="568"/>
    </row>
    <row r="84" spans="1:3" ht="48.75" customHeight="1">
      <c r="A84" s="484" t="s">
        <v>542</v>
      </c>
      <c r="B84" s="472" t="s">
        <v>543</v>
      </c>
      <c r="C84" s="473">
        <v>100</v>
      </c>
    </row>
    <row r="85" spans="1:3" ht="48.75" customHeight="1">
      <c r="A85" s="484" t="s">
        <v>670</v>
      </c>
      <c r="B85" s="472" t="s">
        <v>671</v>
      </c>
      <c r="C85" s="473">
        <v>100</v>
      </c>
    </row>
    <row r="86" spans="1:3" ht="48.75" customHeight="1">
      <c r="A86" s="524" t="s">
        <v>546</v>
      </c>
      <c r="B86" s="472" t="s">
        <v>547</v>
      </c>
      <c r="C86" s="473">
        <v>100</v>
      </c>
    </row>
    <row r="87" spans="1:3" ht="2.25" customHeight="1">
      <c r="A87" s="471"/>
      <c r="B87" s="477"/>
      <c r="C87" s="478"/>
    </row>
    <row r="88" spans="1:3" ht="48.75" hidden="1" customHeight="1">
      <c r="A88" s="471"/>
      <c r="B88" s="477"/>
      <c r="C88" s="478"/>
    </row>
    <row r="89" spans="1:3" ht="34.5" customHeight="1">
      <c r="A89" s="578" t="s">
        <v>622</v>
      </c>
      <c r="B89" s="579"/>
      <c r="C89" s="580"/>
    </row>
    <row r="90" spans="1:3" ht="49.5">
      <c r="A90" s="465" t="s">
        <v>102</v>
      </c>
      <c r="B90" s="506" t="s">
        <v>595</v>
      </c>
      <c r="C90" s="464">
        <v>100</v>
      </c>
    </row>
    <row r="91" spans="1:3" ht="49.5">
      <c r="A91" s="465" t="s">
        <v>103</v>
      </c>
      <c r="B91" s="506" t="s">
        <v>596</v>
      </c>
      <c r="C91" s="464">
        <v>100</v>
      </c>
    </row>
    <row r="92" spans="1:3" ht="49.5">
      <c r="A92" s="465" t="s">
        <v>105</v>
      </c>
      <c r="B92" s="506" t="s">
        <v>558</v>
      </c>
      <c r="C92" s="464">
        <v>100</v>
      </c>
    </row>
    <row r="93" spans="1:3" ht="0.75" customHeight="1">
      <c r="A93" s="465" t="s">
        <v>110</v>
      </c>
      <c r="B93" s="506" t="s">
        <v>597</v>
      </c>
      <c r="C93" s="464">
        <v>100</v>
      </c>
    </row>
    <row r="94" spans="1:3" ht="52.5" customHeight="1">
      <c r="A94" s="465" t="s">
        <v>143</v>
      </c>
      <c r="B94" s="506" t="s">
        <v>63</v>
      </c>
      <c r="C94" s="464">
        <v>100</v>
      </c>
    </row>
    <row r="95" spans="1:3" ht="22.5" customHeight="1">
      <c r="A95" s="465" t="s">
        <v>111</v>
      </c>
      <c r="B95" s="506" t="s">
        <v>600</v>
      </c>
      <c r="C95" s="464">
        <v>100</v>
      </c>
    </row>
    <row r="96" spans="1:3" ht="22.5" customHeight="1">
      <c r="A96" s="465" t="s">
        <v>112</v>
      </c>
      <c r="B96" s="506" t="s">
        <v>600</v>
      </c>
      <c r="C96" s="464">
        <v>100</v>
      </c>
    </row>
    <row r="97" spans="1:3" ht="22.5" customHeight="1">
      <c r="A97" s="465" t="s">
        <v>113</v>
      </c>
      <c r="B97" s="506" t="s">
        <v>672</v>
      </c>
      <c r="C97" s="464">
        <v>100</v>
      </c>
    </row>
    <row r="98" spans="1:3" ht="37.5" customHeight="1">
      <c r="A98" s="465" t="s">
        <v>114</v>
      </c>
      <c r="B98" s="506" t="s">
        <v>601</v>
      </c>
      <c r="C98" s="464">
        <v>100</v>
      </c>
    </row>
    <row r="99" spans="1:3" ht="57.75" customHeight="1">
      <c r="A99" s="465" t="s">
        <v>108</v>
      </c>
      <c r="B99" s="506" t="s">
        <v>565</v>
      </c>
      <c r="C99" s="464">
        <v>100</v>
      </c>
    </row>
    <row r="100" spans="1:3" ht="49.5" hidden="1">
      <c r="A100" s="465" t="s">
        <v>562</v>
      </c>
      <c r="B100" s="506" t="s">
        <v>563</v>
      </c>
      <c r="C100" s="464">
        <v>100</v>
      </c>
    </row>
    <row r="101" spans="1:3" ht="21" customHeight="1">
      <c r="A101" s="465" t="s">
        <v>115</v>
      </c>
      <c r="B101" s="506" t="s">
        <v>602</v>
      </c>
      <c r="C101" s="464">
        <v>100</v>
      </c>
    </row>
    <row r="102" spans="1:3" ht="82.5">
      <c r="A102" s="466" t="s">
        <v>116</v>
      </c>
      <c r="B102" s="507" t="s">
        <v>603</v>
      </c>
      <c r="C102" s="464">
        <v>100</v>
      </c>
    </row>
    <row r="103" spans="1:3" ht="49.5" customHeight="1">
      <c r="A103" s="466" t="s">
        <v>117</v>
      </c>
      <c r="B103" s="507" t="s">
        <v>604</v>
      </c>
      <c r="C103" s="464">
        <v>100</v>
      </c>
    </row>
    <row r="104" spans="1:3" ht="66">
      <c r="A104" s="466" t="s">
        <v>118</v>
      </c>
      <c r="B104" s="507" t="s">
        <v>605</v>
      </c>
      <c r="C104" s="464">
        <v>100</v>
      </c>
    </row>
    <row r="105" spans="1:3" ht="66">
      <c r="A105" s="466" t="s">
        <v>119</v>
      </c>
      <c r="B105" s="507" t="s">
        <v>571</v>
      </c>
      <c r="C105" s="464">
        <v>100</v>
      </c>
    </row>
    <row r="106" spans="1:3" ht="33">
      <c r="A106" s="466" t="s">
        <v>120</v>
      </c>
      <c r="B106" s="507" t="s">
        <v>573</v>
      </c>
      <c r="C106" s="464">
        <v>100</v>
      </c>
    </row>
    <row r="107" spans="1:3" ht="64.5" customHeight="1">
      <c r="A107" s="465" t="s">
        <v>144</v>
      </c>
      <c r="B107" s="506" t="s">
        <v>145</v>
      </c>
      <c r="C107" s="464">
        <v>100</v>
      </c>
    </row>
    <row r="108" spans="1:3" ht="66" hidden="1">
      <c r="A108" s="465" t="s">
        <v>122</v>
      </c>
      <c r="B108" s="506" t="s">
        <v>581</v>
      </c>
      <c r="C108" s="464">
        <v>100</v>
      </c>
    </row>
    <row r="109" spans="1:3" ht="0.75" hidden="1" customHeight="1">
      <c r="A109" s="465" t="s">
        <v>123</v>
      </c>
      <c r="B109" s="506" t="s">
        <v>606</v>
      </c>
      <c r="C109" s="464">
        <v>100</v>
      </c>
    </row>
    <row r="110" spans="1:3" ht="0.75" hidden="1" customHeight="1">
      <c r="A110" s="465" t="s">
        <v>124</v>
      </c>
      <c r="B110" s="506" t="s">
        <v>607</v>
      </c>
      <c r="C110" s="464">
        <v>100</v>
      </c>
    </row>
    <row r="111" spans="1:3" ht="99" hidden="1">
      <c r="A111" s="465" t="s">
        <v>125</v>
      </c>
      <c r="B111" s="506" t="s">
        <v>608</v>
      </c>
      <c r="C111" s="464">
        <v>100</v>
      </c>
    </row>
    <row r="112" spans="1:3" ht="66" hidden="1">
      <c r="A112" s="465" t="s">
        <v>126</v>
      </c>
      <c r="B112" s="506" t="s">
        <v>609</v>
      </c>
      <c r="C112" s="464">
        <v>100</v>
      </c>
    </row>
    <row r="113" spans="1:3" ht="0.75" customHeight="1">
      <c r="A113" s="465" t="s">
        <v>127</v>
      </c>
      <c r="B113" s="506" t="s">
        <v>610</v>
      </c>
      <c r="C113" s="464">
        <v>100</v>
      </c>
    </row>
    <row r="114" spans="1:3" ht="99" customHeight="1">
      <c r="A114" s="465" t="s">
        <v>130</v>
      </c>
      <c r="B114" s="508" t="s">
        <v>59</v>
      </c>
      <c r="C114" s="464">
        <v>100</v>
      </c>
    </row>
    <row r="115" spans="1:3" ht="81" hidden="1" customHeight="1">
      <c r="A115" s="465" t="s">
        <v>128</v>
      </c>
      <c r="B115" s="506" t="s">
        <v>611</v>
      </c>
      <c r="C115" s="464">
        <v>100</v>
      </c>
    </row>
    <row r="116" spans="1:3" ht="0.75" customHeight="1">
      <c r="A116" s="465" t="s">
        <v>129</v>
      </c>
      <c r="B116" s="506" t="s">
        <v>612</v>
      </c>
      <c r="C116" s="464">
        <v>100</v>
      </c>
    </row>
    <row r="117" spans="1:3" ht="49.5">
      <c r="A117" s="465" t="s">
        <v>131</v>
      </c>
      <c r="B117" s="506" t="s">
        <v>613</v>
      </c>
      <c r="C117" s="464">
        <v>100</v>
      </c>
    </row>
    <row r="118" spans="1:3" ht="33">
      <c r="A118" s="466" t="s">
        <v>132</v>
      </c>
      <c r="B118" s="507" t="s">
        <v>590</v>
      </c>
      <c r="C118" s="464">
        <v>100</v>
      </c>
    </row>
    <row r="119" spans="1:3" ht="33">
      <c r="A119" s="485" t="s">
        <v>138</v>
      </c>
      <c r="B119" s="507" t="s">
        <v>56</v>
      </c>
      <c r="C119" s="464">
        <v>100</v>
      </c>
    </row>
    <row r="120" spans="1:3" ht="49.5">
      <c r="A120" s="485" t="s">
        <v>139</v>
      </c>
      <c r="B120" s="507" t="s">
        <v>57</v>
      </c>
      <c r="C120" s="464">
        <v>100</v>
      </c>
    </row>
    <row r="121" spans="1:3" ht="115.5">
      <c r="A121" s="483" t="s">
        <v>140</v>
      </c>
      <c r="B121" s="472" t="s">
        <v>673</v>
      </c>
      <c r="C121" s="464">
        <v>100</v>
      </c>
    </row>
    <row r="122" spans="1:3" ht="49.5">
      <c r="A122" s="467" t="s">
        <v>141</v>
      </c>
      <c r="B122" s="509" t="s">
        <v>614</v>
      </c>
      <c r="C122" s="464">
        <v>100</v>
      </c>
    </row>
    <row r="123" spans="1:3" ht="33">
      <c r="A123" s="465" t="s">
        <v>142</v>
      </c>
      <c r="B123" s="509" t="s">
        <v>615</v>
      </c>
      <c r="C123" s="464">
        <v>100</v>
      </c>
    </row>
    <row r="124" spans="1:3" ht="66">
      <c r="A124" s="467" t="s">
        <v>133</v>
      </c>
      <c r="B124" s="509" t="s">
        <v>616</v>
      </c>
      <c r="C124" s="464">
        <v>100</v>
      </c>
    </row>
    <row r="125" spans="1:3" ht="66">
      <c r="A125" s="467" t="s">
        <v>134</v>
      </c>
      <c r="B125" s="509" t="s">
        <v>617</v>
      </c>
      <c r="C125" s="464">
        <v>100</v>
      </c>
    </row>
    <row r="126" spans="1:3" ht="49.5">
      <c r="A126" s="466" t="s">
        <v>131</v>
      </c>
      <c r="B126" s="507" t="s">
        <v>613</v>
      </c>
      <c r="C126" s="464">
        <v>100</v>
      </c>
    </row>
  </sheetData>
  <mergeCells count="21">
    <mergeCell ref="A89:C89"/>
    <mergeCell ref="A83:C83"/>
    <mergeCell ref="A55:C55"/>
    <mergeCell ref="A56:C56"/>
    <mergeCell ref="A57:C57"/>
    <mergeCell ref="A69:C69"/>
    <mergeCell ref="B1:C1"/>
    <mergeCell ref="B2:C2"/>
    <mergeCell ref="B3:C3"/>
    <mergeCell ref="B4:C4"/>
    <mergeCell ref="A71:C71"/>
    <mergeCell ref="A48:C48"/>
    <mergeCell ref="A50:C50"/>
    <mergeCell ref="A24:C24"/>
    <mergeCell ref="A28:C28"/>
    <mergeCell ref="A33:C33"/>
    <mergeCell ref="A35:C35"/>
    <mergeCell ref="A5:C5"/>
    <mergeCell ref="A10:C10"/>
    <mergeCell ref="A12:C12"/>
    <mergeCell ref="A21:C21"/>
  </mergeCells>
  <phoneticPr fontId="0" type="noConversion"/>
  <pageMargins left="0.17" right="0.17" top="0.25" bottom="0.18" header="0.16" footer="0.17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5"/>
  <sheetViews>
    <sheetView tabSelected="1" view="pageBreakPreview" zoomScaleSheetLayoutView="100" workbookViewId="0">
      <selection activeCell="K4" sqref="K4"/>
    </sheetView>
  </sheetViews>
  <sheetFormatPr defaultRowHeight="12.75"/>
  <cols>
    <col min="1" max="1" width="9.140625" style="400"/>
    <col min="2" max="2" width="11.28515625" style="400" customWidth="1"/>
    <col min="3" max="4" width="9.140625" style="400"/>
    <col min="5" max="7" width="13.140625" style="400" customWidth="1"/>
    <col min="8" max="10" width="12.28515625" style="400" customWidth="1"/>
    <col min="11" max="11" width="31.42578125" style="400" customWidth="1"/>
    <col min="12" max="16384" width="9.140625" style="400"/>
  </cols>
  <sheetData>
    <row r="1" spans="1:12">
      <c r="K1" s="403" t="s">
        <v>52</v>
      </c>
      <c r="L1" s="403"/>
    </row>
    <row r="2" spans="1:12">
      <c r="K2" s="403" t="s">
        <v>329</v>
      </c>
      <c r="L2" s="403"/>
    </row>
    <row r="3" spans="1:12">
      <c r="K3" s="404" t="s">
        <v>1</v>
      </c>
      <c r="L3" s="404"/>
    </row>
    <row r="4" spans="1:12">
      <c r="K4" s="403" t="s">
        <v>188</v>
      </c>
      <c r="L4" s="403"/>
    </row>
    <row r="5" spans="1:12" ht="18.75">
      <c r="A5" s="665" t="s">
        <v>412</v>
      </c>
      <c r="B5" s="665"/>
      <c r="C5" s="665"/>
      <c r="D5" s="665"/>
      <c r="E5" s="665"/>
      <c r="F5" s="665"/>
      <c r="G5" s="665"/>
      <c r="H5" s="665"/>
      <c r="I5" s="665"/>
      <c r="J5" s="665"/>
      <c r="K5" s="665"/>
    </row>
    <row r="6" spans="1:12" ht="42.75" customHeight="1">
      <c r="A6" s="666" t="s">
        <v>94</v>
      </c>
      <c r="B6" s="666"/>
      <c r="C6" s="666"/>
      <c r="D6" s="666"/>
      <c r="E6" s="666"/>
      <c r="F6" s="666"/>
      <c r="G6" s="666"/>
      <c r="H6" s="666"/>
      <c r="I6" s="666"/>
      <c r="J6" s="666"/>
      <c r="K6" s="666"/>
    </row>
    <row r="7" spans="1:12" ht="18.75" customHeight="1">
      <c r="A7" s="667"/>
      <c r="B7" s="667"/>
      <c r="C7" s="667"/>
      <c r="D7" s="667"/>
      <c r="E7" s="667"/>
      <c r="F7" s="667"/>
      <c r="G7" s="667"/>
      <c r="H7" s="667"/>
      <c r="I7" s="667"/>
      <c r="J7" s="667"/>
      <c r="K7" s="667"/>
    </row>
    <row r="8" spans="1:12" ht="12.75" customHeight="1">
      <c r="A8" s="668" t="s">
        <v>95</v>
      </c>
      <c r="B8" s="668"/>
      <c r="C8" s="668"/>
      <c r="D8" s="668"/>
      <c r="E8" s="668"/>
      <c r="F8" s="668"/>
      <c r="G8" s="668"/>
      <c r="H8" s="668"/>
      <c r="I8" s="668"/>
      <c r="J8" s="668"/>
      <c r="K8" s="668"/>
    </row>
    <row r="9" spans="1:12" ht="6.75" customHeight="1">
      <c r="E9" s="406"/>
    </row>
    <row r="10" spans="1:12" ht="15.75">
      <c r="A10" s="669" t="s">
        <v>413</v>
      </c>
      <c r="B10" s="669" t="s">
        <v>414</v>
      </c>
      <c r="C10" s="669" t="s">
        <v>415</v>
      </c>
      <c r="D10" s="669" t="s">
        <v>416</v>
      </c>
      <c r="E10" s="669" t="s">
        <v>417</v>
      </c>
      <c r="F10" s="669"/>
      <c r="G10" s="669"/>
      <c r="H10" s="669" t="s">
        <v>418</v>
      </c>
      <c r="I10" s="669"/>
      <c r="J10" s="669"/>
      <c r="K10" s="669" t="s">
        <v>419</v>
      </c>
    </row>
    <row r="11" spans="1:12" ht="15.75">
      <c r="A11" s="669"/>
      <c r="B11" s="669"/>
      <c r="C11" s="669"/>
      <c r="D11" s="669"/>
      <c r="E11" s="669" t="s">
        <v>404</v>
      </c>
      <c r="F11" s="669"/>
      <c r="G11" s="669"/>
      <c r="H11" s="669" t="s">
        <v>404</v>
      </c>
      <c r="I11" s="669"/>
      <c r="J11" s="669"/>
      <c r="K11" s="669"/>
    </row>
    <row r="12" spans="1:12" ht="15.75">
      <c r="A12" s="669"/>
      <c r="B12" s="669"/>
      <c r="C12" s="669"/>
      <c r="D12" s="669"/>
      <c r="E12" s="407">
        <v>2019</v>
      </c>
      <c r="F12" s="407">
        <v>2020</v>
      </c>
      <c r="G12" s="407">
        <v>2021</v>
      </c>
      <c r="H12" s="407" t="s">
        <v>420</v>
      </c>
      <c r="I12" s="407" t="s">
        <v>420</v>
      </c>
      <c r="J12" s="407" t="s">
        <v>420</v>
      </c>
      <c r="K12" s="669"/>
    </row>
    <row r="13" spans="1:12" ht="15.75">
      <c r="A13" s="669"/>
      <c r="B13" s="669"/>
      <c r="C13" s="669"/>
      <c r="D13" s="669"/>
      <c r="E13" s="407" t="s">
        <v>421</v>
      </c>
      <c r="F13" s="407" t="s">
        <v>422</v>
      </c>
      <c r="G13" s="407" t="s">
        <v>421</v>
      </c>
      <c r="H13" s="408">
        <v>43466</v>
      </c>
      <c r="I13" s="408">
        <v>43831</v>
      </c>
      <c r="J13" s="408">
        <v>44197</v>
      </c>
      <c r="K13" s="669"/>
    </row>
    <row r="14" spans="1:12" ht="94.5">
      <c r="A14" s="407"/>
      <c r="B14" s="409" t="s">
        <v>423</v>
      </c>
      <c r="C14" s="410" t="s">
        <v>423</v>
      </c>
      <c r="D14" s="407" t="s">
        <v>423</v>
      </c>
      <c r="E14" s="407">
        <v>0</v>
      </c>
      <c r="F14" s="407">
        <v>0</v>
      </c>
      <c r="G14" s="407">
        <v>0</v>
      </c>
      <c r="H14" s="407">
        <v>0</v>
      </c>
      <c r="I14" s="407">
        <v>0</v>
      </c>
      <c r="J14" s="407">
        <v>0</v>
      </c>
      <c r="K14" s="409" t="s">
        <v>424</v>
      </c>
    </row>
    <row r="15" spans="1:12" ht="15.75">
      <c r="A15" s="669" t="s">
        <v>425</v>
      </c>
      <c r="B15" s="669"/>
      <c r="C15" s="669"/>
      <c r="D15" s="669"/>
      <c r="E15" s="407">
        <v>0</v>
      </c>
      <c r="F15" s="407">
        <v>0</v>
      </c>
      <c r="G15" s="407">
        <v>0</v>
      </c>
      <c r="H15" s="407">
        <v>0</v>
      </c>
      <c r="I15" s="407">
        <v>0</v>
      </c>
      <c r="J15" s="407">
        <v>0</v>
      </c>
      <c r="K15" s="409"/>
    </row>
  </sheetData>
  <mergeCells count="14">
    <mergeCell ref="A15:D15"/>
    <mergeCell ref="A10:A13"/>
    <mergeCell ref="B10:B13"/>
    <mergeCell ref="C10:C13"/>
    <mergeCell ref="D10:D13"/>
    <mergeCell ref="E10:G10"/>
    <mergeCell ref="A5:K5"/>
    <mergeCell ref="A6:K6"/>
    <mergeCell ref="A7:K7"/>
    <mergeCell ref="A8:K8"/>
    <mergeCell ref="K10:K13"/>
    <mergeCell ref="E11:G11"/>
    <mergeCell ref="H11:J11"/>
    <mergeCell ref="H10:J10"/>
  </mergeCells>
  <phoneticPr fontId="0" type="noConversion"/>
  <pageMargins left="0.15748031496062992" right="0.15748031496062992" top="0.23622047244094491" bottom="0.27559055118110237" header="0.15748031496062992" footer="0.15748031496062992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1"/>
  <sheetViews>
    <sheetView zoomScaleSheetLayoutView="100" workbookViewId="0">
      <selection activeCell="B4" sqref="B4:C4"/>
    </sheetView>
  </sheetViews>
  <sheetFormatPr defaultRowHeight="12.75"/>
  <cols>
    <col min="1" max="1" width="5" style="400" customWidth="1"/>
    <col min="2" max="2" width="26.7109375" style="400" customWidth="1"/>
    <col min="3" max="3" width="69.7109375" style="458" customWidth="1"/>
    <col min="4" max="16384" width="9.140625" style="400"/>
  </cols>
  <sheetData>
    <row r="1" spans="1:4">
      <c r="A1" s="457"/>
      <c r="B1" s="576" t="s">
        <v>45</v>
      </c>
      <c r="C1" s="576"/>
      <c r="D1" s="403"/>
    </row>
    <row r="2" spans="1:4">
      <c r="A2" s="457"/>
      <c r="B2" s="576" t="s">
        <v>592</v>
      </c>
      <c r="C2" s="576"/>
      <c r="D2" s="403"/>
    </row>
    <row r="3" spans="1:4" ht="12.75" customHeight="1">
      <c r="A3" s="457"/>
      <c r="B3" s="577" t="s">
        <v>674</v>
      </c>
      <c r="C3" s="577"/>
      <c r="D3" s="404"/>
    </row>
    <row r="4" spans="1:4">
      <c r="A4" s="457"/>
      <c r="B4" s="576" t="s">
        <v>181</v>
      </c>
      <c r="C4" s="576"/>
      <c r="D4" s="403"/>
    </row>
    <row r="7" spans="1:4" ht="15" customHeight="1"/>
    <row r="8" spans="1:4" ht="78" customHeight="1">
      <c r="A8" s="591" t="s">
        <v>136</v>
      </c>
      <c r="B8" s="592"/>
      <c r="C8" s="592"/>
    </row>
    <row r="9" spans="1:4" ht="42.75">
      <c r="A9" s="590" t="s">
        <v>348</v>
      </c>
      <c r="B9" s="590"/>
      <c r="C9" s="459" t="s">
        <v>593</v>
      </c>
      <c r="D9" s="400" t="s">
        <v>594</v>
      </c>
    </row>
    <row r="10" spans="1:4" ht="66">
      <c r="A10" s="511" t="s">
        <v>624</v>
      </c>
      <c r="B10" s="473" t="s">
        <v>623</v>
      </c>
      <c r="C10" s="472" t="s">
        <v>473</v>
      </c>
    </row>
    <row r="11" spans="1:4" ht="82.5">
      <c r="A11" s="511" t="s">
        <v>624</v>
      </c>
      <c r="B11" s="473" t="s">
        <v>625</v>
      </c>
      <c r="C11" s="472" t="s">
        <v>626</v>
      </c>
    </row>
    <row r="12" spans="1:4" ht="33">
      <c r="A12" s="511" t="s">
        <v>624</v>
      </c>
      <c r="B12" s="514" t="s">
        <v>627</v>
      </c>
      <c r="C12" s="472" t="s">
        <v>628</v>
      </c>
    </row>
    <row r="13" spans="1:4" ht="49.5">
      <c r="A13" s="511" t="s">
        <v>624</v>
      </c>
      <c r="B13" s="473" t="s">
        <v>629</v>
      </c>
      <c r="C13" s="472" t="s">
        <v>630</v>
      </c>
    </row>
    <row r="14" spans="1:4" ht="33">
      <c r="A14" s="511" t="s">
        <v>624</v>
      </c>
      <c r="B14" s="473" t="s">
        <v>631</v>
      </c>
      <c r="C14" s="472" t="s">
        <v>632</v>
      </c>
    </row>
    <row r="15" spans="1:4" ht="66">
      <c r="A15" s="511" t="s">
        <v>624</v>
      </c>
      <c r="B15" s="514" t="s">
        <v>633</v>
      </c>
      <c r="C15" s="472" t="s">
        <v>634</v>
      </c>
    </row>
    <row r="16" spans="1:4" ht="82.5">
      <c r="A16" s="511" t="s">
        <v>624</v>
      </c>
      <c r="B16" s="473" t="s">
        <v>492</v>
      </c>
      <c r="C16" s="472" t="s">
        <v>489</v>
      </c>
    </row>
    <row r="17" spans="1:3" ht="115.5">
      <c r="A17" s="511" t="s">
        <v>624</v>
      </c>
      <c r="B17" s="473" t="s">
        <v>498</v>
      </c>
      <c r="C17" s="472" t="s">
        <v>635</v>
      </c>
    </row>
    <row r="18" spans="1:3" ht="66">
      <c r="A18" s="511" t="s">
        <v>624</v>
      </c>
      <c r="B18" s="473" t="s">
        <v>636</v>
      </c>
      <c r="C18" s="472" t="s">
        <v>637</v>
      </c>
    </row>
    <row r="19" spans="1:3" ht="66">
      <c r="A19" s="511" t="s">
        <v>624</v>
      </c>
      <c r="B19" s="473" t="s">
        <v>638</v>
      </c>
      <c r="C19" s="472" t="s">
        <v>493</v>
      </c>
    </row>
    <row r="20" spans="1:3" ht="49.5">
      <c r="A20" s="511" t="s">
        <v>624</v>
      </c>
      <c r="B20" s="473" t="s">
        <v>639</v>
      </c>
      <c r="C20" s="472" t="s">
        <v>640</v>
      </c>
    </row>
    <row r="21" spans="1:3" ht="33">
      <c r="A21" s="511" t="s">
        <v>624</v>
      </c>
      <c r="B21" s="473" t="s">
        <v>641</v>
      </c>
      <c r="C21" s="515" t="s">
        <v>642</v>
      </c>
    </row>
    <row r="22" spans="1:3" ht="49.5">
      <c r="A22" s="511" t="s">
        <v>624</v>
      </c>
      <c r="B22" s="473" t="s">
        <v>643</v>
      </c>
      <c r="C22" s="470" t="s">
        <v>644</v>
      </c>
    </row>
    <row r="23" spans="1:3" ht="33">
      <c r="A23" s="511" t="s">
        <v>624</v>
      </c>
      <c r="B23" s="514" t="s">
        <v>645</v>
      </c>
      <c r="C23" s="470" t="s">
        <v>646</v>
      </c>
    </row>
    <row r="24" spans="1:3" ht="49.5">
      <c r="A24" s="511" t="s">
        <v>624</v>
      </c>
      <c r="B24" s="514" t="s">
        <v>506</v>
      </c>
      <c r="C24" s="470" t="s">
        <v>507</v>
      </c>
    </row>
    <row r="25" spans="1:3" ht="33">
      <c r="A25" s="511" t="s">
        <v>624</v>
      </c>
      <c r="B25" s="514" t="s">
        <v>510</v>
      </c>
      <c r="C25" s="470" t="s">
        <v>511</v>
      </c>
    </row>
    <row r="26" spans="1:3" ht="33">
      <c r="A26" s="511" t="s">
        <v>624</v>
      </c>
      <c r="B26" s="473" t="s">
        <v>647</v>
      </c>
      <c r="C26" s="472" t="s">
        <v>648</v>
      </c>
    </row>
    <row r="27" spans="1:3" ht="82.5">
      <c r="A27" s="511" t="s">
        <v>624</v>
      </c>
      <c r="B27" s="473" t="s">
        <v>649</v>
      </c>
      <c r="C27" s="472" t="s">
        <v>650</v>
      </c>
    </row>
    <row r="28" spans="1:3" ht="99">
      <c r="A28" s="511" t="s">
        <v>624</v>
      </c>
      <c r="B28" s="473" t="s">
        <v>518</v>
      </c>
      <c r="C28" s="472" t="s">
        <v>519</v>
      </c>
    </row>
    <row r="29" spans="1:3" ht="99">
      <c r="A29" s="511" t="s">
        <v>624</v>
      </c>
      <c r="B29" s="473" t="s">
        <v>651</v>
      </c>
      <c r="C29" s="472" t="s">
        <v>652</v>
      </c>
    </row>
    <row r="30" spans="1:3" ht="49.5">
      <c r="A30" s="511" t="s">
        <v>624</v>
      </c>
      <c r="B30" s="473" t="s">
        <v>653</v>
      </c>
      <c r="C30" s="472" t="s">
        <v>654</v>
      </c>
    </row>
    <row r="31" spans="1:3" ht="66">
      <c r="A31" s="511" t="s">
        <v>624</v>
      </c>
      <c r="B31" s="473" t="s">
        <v>655</v>
      </c>
      <c r="C31" s="472" t="s">
        <v>656</v>
      </c>
    </row>
    <row r="32" spans="1:3" ht="33">
      <c r="A32" s="511" t="s">
        <v>624</v>
      </c>
      <c r="B32" s="473" t="s">
        <v>657</v>
      </c>
      <c r="C32" s="472" t="s">
        <v>658</v>
      </c>
    </row>
    <row r="33" spans="1:3" ht="49.5">
      <c r="A33" s="511" t="s">
        <v>624</v>
      </c>
      <c r="B33" s="514" t="s">
        <v>530</v>
      </c>
      <c r="C33" s="516" t="s">
        <v>531</v>
      </c>
    </row>
    <row r="34" spans="1:3" ht="33">
      <c r="A34" s="511" t="s">
        <v>624</v>
      </c>
      <c r="B34" s="473" t="s">
        <v>659</v>
      </c>
      <c r="C34" s="472" t="s">
        <v>660</v>
      </c>
    </row>
    <row r="35" spans="1:3" ht="66">
      <c r="A35" s="511" t="s">
        <v>624</v>
      </c>
      <c r="B35" s="473" t="s">
        <v>661</v>
      </c>
      <c r="C35" s="472" t="s">
        <v>662</v>
      </c>
    </row>
    <row r="36" spans="1:3" ht="66">
      <c r="A36" s="511" t="s">
        <v>624</v>
      </c>
      <c r="B36" s="514" t="s">
        <v>663</v>
      </c>
      <c r="C36" s="472" t="s">
        <v>664</v>
      </c>
    </row>
    <row r="37" spans="1:3" ht="33">
      <c r="A37" s="511" t="s">
        <v>624</v>
      </c>
      <c r="B37" s="514" t="s">
        <v>665</v>
      </c>
      <c r="C37" s="472" t="s">
        <v>660</v>
      </c>
    </row>
    <row r="38" spans="1:3" ht="66">
      <c r="A38" s="511" t="s">
        <v>624</v>
      </c>
      <c r="B38" s="473" t="s">
        <v>666</v>
      </c>
      <c r="C38" s="515" t="s">
        <v>667</v>
      </c>
    </row>
    <row r="39" spans="1:3" ht="82.5">
      <c r="A39" s="511" t="s">
        <v>624</v>
      </c>
      <c r="B39" s="514" t="s">
        <v>668</v>
      </c>
      <c r="C39" s="472" t="s">
        <v>669</v>
      </c>
    </row>
    <row r="40" spans="1:3" ht="49.5">
      <c r="A40" s="511" t="s">
        <v>624</v>
      </c>
      <c r="B40" s="473" t="s">
        <v>536</v>
      </c>
      <c r="C40" s="472" t="s">
        <v>537</v>
      </c>
    </row>
    <row r="41" spans="1:3" ht="33">
      <c r="A41" s="511" t="s">
        <v>624</v>
      </c>
      <c r="B41" s="473" t="s">
        <v>542</v>
      </c>
      <c r="C41" s="472" t="s">
        <v>543</v>
      </c>
    </row>
    <row r="42" spans="1:3" ht="66">
      <c r="A42" s="511" t="s">
        <v>624</v>
      </c>
      <c r="B42" s="473" t="s">
        <v>670</v>
      </c>
      <c r="C42" s="472" t="s">
        <v>671</v>
      </c>
    </row>
    <row r="43" spans="1:3" ht="16.5">
      <c r="A43" s="511" t="s">
        <v>624</v>
      </c>
      <c r="B43" s="473" t="s">
        <v>546</v>
      </c>
      <c r="C43" s="472" t="s">
        <v>547</v>
      </c>
    </row>
    <row r="44" spans="1:3" s="460" customFormat="1" ht="49.5">
      <c r="A44" s="511" t="s">
        <v>624</v>
      </c>
      <c r="B44" s="510" t="s">
        <v>102</v>
      </c>
      <c r="C44" s="506" t="s">
        <v>595</v>
      </c>
    </row>
    <row r="45" spans="1:3" s="460" customFormat="1" ht="49.5">
      <c r="A45" s="511" t="s">
        <v>624</v>
      </c>
      <c r="B45" s="510" t="s">
        <v>103</v>
      </c>
      <c r="C45" s="506" t="s">
        <v>596</v>
      </c>
    </row>
    <row r="46" spans="1:3" s="460" customFormat="1" ht="51.75" customHeight="1">
      <c r="A46" s="511" t="s">
        <v>624</v>
      </c>
      <c r="B46" s="510" t="s">
        <v>105</v>
      </c>
      <c r="C46" s="506" t="s">
        <v>558</v>
      </c>
    </row>
    <row r="47" spans="1:3" s="460" customFormat="1" ht="51.75" customHeight="1">
      <c r="A47" s="511" t="s">
        <v>624</v>
      </c>
      <c r="B47" s="510" t="s">
        <v>143</v>
      </c>
      <c r="C47" s="506" t="s">
        <v>63</v>
      </c>
    </row>
    <row r="48" spans="1:3" s="460" customFormat="1" ht="57" hidden="1" customHeight="1">
      <c r="A48" s="511" t="s">
        <v>624</v>
      </c>
      <c r="B48" s="510" t="s">
        <v>598</v>
      </c>
      <c r="C48" s="506" t="s">
        <v>599</v>
      </c>
    </row>
    <row r="49" spans="1:3" s="460" customFormat="1" ht="24" customHeight="1">
      <c r="A49" s="511" t="s">
        <v>624</v>
      </c>
      <c r="B49" s="510" t="s">
        <v>111</v>
      </c>
      <c r="C49" s="506" t="s">
        <v>600</v>
      </c>
    </row>
    <row r="50" spans="1:3" s="460" customFormat="1" ht="24" customHeight="1">
      <c r="A50" s="511" t="s">
        <v>624</v>
      </c>
      <c r="B50" s="473" t="s">
        <v>112</v>
      </c>
      <c r="C50" s="472" t="s">
        <v>600</v>
      </c>
    </row>
    <row r="51" spans="1:3" s="460" customFormat="1" ht="24" customHeight="1">
      <c r="A51" s="511" t="s">
        <v>624</v>
      </c>
      <c r="B51" s="473" t="s">
        <v>113</v>
      </c>
      <c r="C51" s="472" t="s">
        <v>672</v>
      </c>
    </row>
    <row r="52" spans="1:3" s="460" customFormat="1" ht="33">
      <c r="A52" s="511" t="s">
        <v>624</v>
      </c>
      <c r="B52" s="510" t="s">
        <v>114</v>
      </c>
      <c r="C52" s="506" t="s">
        <v>601</v>
      </c>
    </row>
    <row r="53" spans="1:3" s="460" customFormat="1" ht="49.5">
      <c r="A53" s="511" t="s">
        <v>624</v>
      </c>
      <c r="B53" s="510" t="s">
        <v>108</v>
      </c>
      <c r="C53" s="506" t="s">
        <v>565</v>
      </c>
    </row>
    <row r="54" spans="1:3" s="460" customFormat="1" ht="0.75" hidden="1" customHeight="1">
      <c r="A54" s="511" t="s">
        <v>624</v>
      </c>
      <c r="B54" s="510" t="s">
        <v>562</v>
      </c>
      <c r="C54" s="506" t="s">
        <v>563</v>
      </c>
    </row>
    <row r="55" spans="1:3" s="460" customFormat="1" ht="22.5" customHeight="1">
      <c r="A55" s="511" t="s">
        <v>624</v>
      </c>
      <c r="B55" s="510" t="s">
        <v>115</v>
      </c>
      <c r="C55" s="506" t="s">
        <v>602</v>
      </c>
    </row>
    <row r="56" spans="1:3" ht="82.5">
      <c r="A56" s="511" t="s">
        <v>624</v>
      </c>
      <c r="B56" s="517" t="s">
        <v>116</v>
      </c>
      <c r="C56" s="507" t="s">
        <v>603</v>
      </c>
    </row>
    <row r="57" spans="1:3" ht="49.5">
      <c r="A57" s="511" t="s">
        <v>624</v>
      </c>
      <c r="B57" s="517" t="s">
        <v>117</v>
      </c>
      <c r="C57" s="507" t="s">
        <v>604</v>
      </c>
    </row>
    <row r="58" spans="1:3" ht="66">
      <c r="A58" s="511" t="s">
        <v>624</v>
      </c>
      <c r="B58" s="517" t="s">
        <v>118</v>
      </c>
      <c r="C58" s="507" t="s">
        <v>605</v>
      </c>
    </row>
    <row r="59" spans="1:3" ht="66">
      <c r="A59" s="511" t="s">
        <v>624</v>
      </c>
      <c r="B59" s="517" t="s">
        <v>119</v>
      </c>
      <c r="C59" s="507" t="s">
        <v>571</v>
      </c>
    </row>
    <row r="60" spans="1:3" ht="33">
      <c r="A60" s="511" t="s">
        <v>624</v>
      </c>
      <c r="B60" s="517" t="s">
        <v>120</v>
      </c>
      <c r="C60" s="507" t="s">
        <v>573</v>
      </c>
    </row>
    <row r="61" spans="1:3" s="460" customFormat="1" ht="0.75" customHeight="1">
      <c r="A61" s="511" t="s">
        <v>624</v>
      </c>
      <c r="B61" s="510" t="s">
        <v>121</v>
      </c>
      <c r="C61" s="506" t="s">
        <v>579</v>
      </c>
    </row>
    <row r="62" spans="1:3" s="460" customFormat="1" ht="71.25" customHeight="1">
      <c r="A62" s="511" t="s">
        <v>624</v>
      </c>
      <c r="B62" s="510" t="s">
        <v>144</v>
      </c>
      <c r="C62" s="506" t="s">
        <v>145</v>
      </c>
    </row>
    <row r="63" spans="1:3" s="460" customFormat="1" ht="135" hidden="1" customHeight="1">
      <c r="A63" s="511" t="s">
        <v>624</v>
      </c>
      <c r="B63" s="510" t="s">
        <v>123</v>
      </c>
      <c r="C63" s="506" t="s">
        <v>606</v>
      </c>
    </row>
    <row r="64" spans="1:3" s="460" customFormat="1" ht="1.5" hidden="1" customHeight="1">
      <c r="A64" s="511" t="s">
        <v>624</v>
      </c>
      <c r="B64" s="510" t="s">
        <v>124</v>
      </c>
      <c r="C64" s="506" t="s">
        <v>607</v>
      </c>
    </row>
    <row r="65" spans="1:3" s="460" customFormat="1" ht="99" hidden="1">
      <c r="A65" s="511" t="s">
        <v>624</v>
      </c>
      <c r="B65" s="510" t="s">
        <v>125</v>
      </c>
      <c r="C65" s="506" t="s">
        <v>608</v>
      </c>
    </row>
    <row r="66" spans="1:3" s="460" customFormat="1" ht="1.5" hidden="1" customHeight="1">
      <c r="A66" s="511" t="s">
        <v>624</v>
      </c>
      <c r="B66" s="510" t="s">
        <v>126</v>
      </c>
      <c r="C66" s="506" t="s">
        <v>609</v>
      </c>
    </row>
    <row r="67" spans="1:3" s="460" customFormat="1" ht="66" hidden="1">
      <c r="A67" s="511" t="s">
        <v>624</v>
      </c>
      <c r="B67" s="510" t="s">
        <v>127</v>
      </c>
      <c r="C67" s="506" t="s">
        <v>610</v>
      </c>
    </row>
    <row r="68" spans="1:3" s="460" customFormat="1" ht="0.75" hidden="1" customHeight="1">
      <c r="A68" s="511" t="s">
        <v>624</v>
      </c>
      <c r="B68" s="510" t="s">
        <v>128</v>
      </c>
      <c r="C68" s="506" t="s">
        <v>611</v>
      </c>
    </row>
    <row r="69" spans="1:3" s="460" customFormat="1" ht="66" hidden="1">
      <c r="A69" s="511" t="s">
        <v>624</v>
      </c>
      <c r="B69" s="510" t="s">
        <v>129</v>
      </c>
      <c r="C69" s="506" t="s">
        <v>612</v>
      </c>
    </row>
    <row r="70" spans="1:3" s="460" customFormat="1" ht="99">
      <c r="A70" s="511" t="s">
        <v>624</v>
      </c>
      <c r="B70" s="518" t="s">
        <v>130</v>
      </c>
      <c r="C70" s="519" t="s">
        <v>137</v>
      </c>
    </row>
    <row r="71" spans="1:3" ht="38.25" customHeight="1">
      <c r="A71" s="511" t="s">
        <v>624</v>
      </c>
      <c r="B71" s="517" t="s">
        <v>131</v>
      </c>
      <c r="C71" s="507" t="s">
        <v>613</v>
      </c>
    </row>
    <row r="72" spans="1:3" ht="38.25" customHeight="1">
      <c r="A72" s="511" t="s">
        <v>624</v>
      </c>
      <c r="B72" s="517" t="s">
        <v>132</v>
      </c>
      <c r="C72" s="507" t="s">
        <v>590</v>
      </c>
    </row>
    <row r="73" spans="1:3" ht="38.25" customHeight="1">
      <c r="A73" s="511" t="s">
        <v>624</v>
      </c>
      <c r="B73" s="520" t="s">
        <v>138</v>
      </c>
      <c r="C73" s="507" t="s">
        <v>56</v>
      </c>
    </row>
    <row r="74" spans="1:3" ht="76.5" customHeight="1">
      <c r="A74" s="511" t="s">
        <v>624</v>
      </c>
      <c r="B74" s="520" t="s">
        <v>139</v>
      </c>
      <c r="C74" s="507" t="s">
        <v>57</v>
      </c>
    </row>
    <row r="75" spans="1:3" ht="128.25" customHeight="1">
      <c r="A75" s="511" t="s">
        <v>624</v>
      </c>
      <c r="B75" s="473" t="s">
        <v>140</v>
      </c>
      <c r="C75" s="472" t="s">
        <v>673</v>
      </c>
    </row>
    <row r="76" spans="1:3" ht="33">
      <c r="A76" s="511" t="s">
        <v>624</v>
      </c>
      <c r="B76" s="521" t="s">
        <v>141</v>
      </c>
      <c r="C76" s="509" t="s">
        <v>614</v>
      </c>
    </row>
    <row r="77" spans="1:3" ht="33">
      <c r="A77" s="511" t="s">
        <v>624</v>
      </c>
      <c r="B77" s="521" t="s">
        <v>142</v>
      </c>
      <c r="C77" s="509" t="s">
        <v>615</v>
      </c>
    </row>
    <row r="78" spans="1:3" ht="66">
      <c r="A78" s="511" t="s">
        <v>624</v>
      </c>
      <c r="B78" s="521" t="s">
        <v>133</v>
      </c>
      <c r="C78" s="509" t="s">
        <v>616</v>
      </c>
    </row>
    <row r="79" spans="1:3" ht="49.5">
      <c r="A79" s="511" t="s">
        <v>624</v>
      </c>
      <c r="B79" s="521" t="s">
        <v>134</v>
      </c>
      <c r="C79" s="509" t="s">
        <v>617</v>
      </c>
    </row>
    <row r="80" spans="1:3" ht="16.5">
      <c r="A80" s="522"/>
      <c r="B80" s="522"/>
      <c r="C80" s="523"/>
    </row>
    <row r="81" spans="1:3" ht="16.5">
      <c r="A81" s="522"/>
      <c r="B81" s="522"/>
      <c r="C81" s="523"/>
    </row>
  </sheetData>
  <mergeCells count="6">
    <mergeCell ref="A9:B9"/>
    <mergeCell ref="B1:C1"/>
    <mergeCell ref="B2:C2"/>
    <mergeCell ref="B3:C3"/>
    <mergeCell ref="B4:C4"/>
    <mergeCell ref="A8:C8"/>
  </mergeCells>
  <phoneticPr fontId="0" type="noConversion"/>
  <pageMargins left="0.17" right="0.17" top="0" bottom="0" header="0.31496062992125984" footer="0.2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J112"/>
  <sheetViews>
    <sheetView view="pageBreakPreview" zoomScaleNormal="120" zoomScaleSheetLayoutView="100" workbookViewId="0">
      <selection activeCell="E4" sqref="E4"/>
    </sheetView>
  </sheetViews>
  <sheetFormatPr defaultRowHeight="12.75"/>
  <cols>
    <col min="1" max="1" width="0.140625" style="418" customWidth="1"/>
    <col min="2" max="2" width="21.28515625" style="456" customWidth="1"/>
    <col min="3" max="3" width="49.5703125" style="418" customWidth="1"/>
    <col min="4" max="4" width="13.7109375" style="418" customWidth="1"/>
    <col min="5" max="5" width="14.5703125" style="418" customWidth="1"/>
    <col min="6" max="6" width="13.7109375" style="418" customWidth="1"/>
    <col min="7" max="16384" width="9.140625" style="418"/>
  </cols>
  <sheetData>
    <row r="1" spans="2:10">
      <c r="B1" s="415"/>
      <c r="C1" s="415"/>
      <c r="D1" s="403"/>
      <c r="E1" s="403" t="s">
        <v>46</v>
      </c>
      <c r="F1" s="403">
        <v>5</v>
      </c>
      <c r="G1" s="416"/>
      <c r="H1" s="403"/>
      <c r="I1" s="403"/>
      <c r="J1" s="417"/>
    </row>
    <row r="2" spans="2:10">
      <c r="B2" s="415"/>
      <c r="C2" s="415"/>
      <c r="D2" s="403"/>
      <c r="E2" s="403" t="s">
        <v>329</v>
      </c>
      <c r="F2" s="403"/>
      <c r="G2" s="416"/>
      <c r="H2" s="403"/>
      <c r="I2" s="403"/>
      <c r="J2" s="417"/>
    </row>
    <row r="3" spans="2:10" ht="12.75" customHeight="1">
      <c r="B3" s="415"/>
      <c r="C3" s="415"/>
      <c r="D3" s="404"/>
      <c r="E3" s="577" t="s">
        <v>675</v>
      </c>
      <c r="F3" s="577"/>
      <c r="G3" s="416"/>
      <c r="H3" s="403"/>
      <c r="I3" s="403"/>
      <c r="J3" s="417"/>
    </row>
    <row r="4" spans="2:10">
      <c r="B4" s="415"/>
      <c r="C4" s="415"/>
      <c r="D4" s="403"/>
      <c r="E4" s="403" t="s">
        <v>182</v>
      </c>
      <c r="F4" s="403"/>
      <c r="G4" s="416"/>
      <c r="H4" s="403"/>
      <c r="I4" s="403"/>
      <c r="J4" s="417"/>
    </row>
    <row r="5" spans="2:10" ht="12.95" customHeight="1">
      <c r="B5" s="415"/>
      <c r="C5" s="415"/>
      <c r="D5" s="416"/>
      <c r="E5" s="416"/>
      <c r="F5" s="415"/>
      <c r="G5" s="416"/>
      <c r="H5" s="416"/>
      <c r="I5" s="416"/>
      <c r="J5" s="417"/>
    </row>
    <row r="6" spans="2:10" ht="12.95" customHeight="1">
      <c r="B6" s="415"/>
      <c r="C6" s="415"/>
      <c r="D6" s="416"/>
      <c r="E6" s="416"/>
      <c r="F6" s="415"/>
      <c r="G6" s="416"/>
      <c r="H6" s="416"/>
      <c r="I6" s="416"/>
      <c r="J6" s="417"/>
    </row>
    <row r="7" spans="2:10">
      <c r="B7" s="593" t="s">
        <v>426</v>
      </c>
      <c r="C7" s="593"/>
      <c r="D7" s="593"/>
      <c r="E7" s="593"/>
      <c r="F7" s="593"/>
      <c r="G7" s="419"/>
      <c r="H7" s="419"/>
      <c r="I7" s="419"/>
      <c r="J7" s="417"/>
    </row>
    <row r="8" spans="2:10">
      <c r="B8" s="593" t="s">
        <v>676</v>
      </c>
      <c r="C8" s="593"/>
      <c r="D8" s="593"/>
      <c r="E8" s="593"/>
      <c r="F8" s="593"/>
      <c r="G8" s="420"/>
      <c r="H8" s="420"/>
      <c r="I8" s="420"/>
      <c r="J8" s="417"/>
    </row>
    <row r="9" spans="2:10">
      <c r="B9" s="594" t="s">
        <v>62</v>
      </c>
      <c r="C9" s="594"/>
      <c r="D9" s="594"/>
      <c r="E9" s="594"/>
      <c r="F9" s="594"/>
      <c r="G9" s="403"/>
      <c r="H9" s="403"/>
      <c r="I9" s="403"/>
      <c r="J9" s="417"/>
    </row>
    <row r="10" spans="2:10" ht="13.5" thickBot="1">
      <c r="B10" s="415"/>
      <c r="C10" s="415"/>
      <c r="D10" s="416"/>
      <c r="F10" s="421" t="s">
        <v>327</v>
      </c>
      <c r="G10" s="416"/>
      <c r="H10" s="416"/>
      <c r="I10" s="421"/>
      <c r="J10" s="417"/>
    </row>
    <row r="11" spans="2:10" ht="20.25" customHeight="1" thickBot="1">
      <c r="B11" s="422" t="s">
        <v>427</v>
      </c>
      <c r="C11" s="422" t="s">
        <v>428</v>
      </c>
      <c r="D11" s="423" t="s">
        <v>60</v>
      </c>
      <c r="E11" s="423" t="s">
        <v>55</v>
      </c>
      <c r="F11" s="423" t="s">
        <v>61</v>
      </c>
    </row>
    <row r="12" spans="2:10" s="427" customFormat="1">
      <c r="B12" s="424" t="s">
        <v>429</v>
      </c>
      <c r="C12" s="425" t="s">
        <v>430</v>
      </c>
      <c r="D12" s="425">
        <f>D13+D18+D28+D32+D41+D44+D48+D57+D63+D70+D73+D76</f>
        <v>1165356.8699999999</v>
      </c>
      <c r="E12" s="425">
        <f>E13+E18+E28+E32+E41+E44+E48+E57+E63+E70+E73+E76</f>
        <v>1098105</v>
      </c>
      <c r="F12" s="426">
        <f>F13+F18+F28+F32+F41+F44+F48+F57+F63+F70+F73+F76</f>
        <v>1506739.0000000002</v>
      </c>
    </row>
    <row r="13" spans="2:10" s="427" customFormat="1">
      <c r="B13" s="428" t="s">
        <v>431</v>
      </c>
      <c r="C13" s="429" t="s">
        <v>432</v>
      </c>
      <c r="D13" s="430">
        <f>D14</f>
        <v>146669</v>
      </c>
      <c r="E13" s="430">
        <f>E14</f>
        <v>107000</v>
      </c>
      <c r="F13" s="431">
        <f>F14</f>
        <v>113000</v>
      </c>
    </row>
    <row r="14" spans="2:10">
      <c r="B14" s="432" t="s">
        <v>433</v>
      </c>
      <c r="C14" s="433" t="s">
        <v>434</v>
      </c>
      <c r="D14" s="434">
        <f>D15+D16+D17</f>
        <v>146669</v>
      </c>
      <c r="E14" s="434">
        <f>E15+E16+E17</f>
        <v>107000</v>
      </c>
      <c r="F14" s="435">
        <f>F15+F16+F17</f>
        <v>113000</v>
      </c>
    </row>
    <row r="15" spans="2:10" ht="63.75">
      <c r="B15" s="432" t="s">
        <v>435</v>
      </c>
      <c r="C15" s="433" t="s">
        <v>436</v>
      </c>
      <c r="D15" s="434">
        <v>144240</v>
      </c>
      <c r="E15" s="434">
        <v>107000</v>
      </c>
      <c r="F15" s="435">
        <v>113000</v>
      </c>
    </row>
    <row r="16" spans="2:10" ht="93.75" customHeight="1">
      <c r="B16" s="432" t="s">
        <v>437</v>
      </c>
      <c r="C16" s="433" t="s">
        <v>438</v>
      </c>
      <c r="D16" s="434"/>
      <c r="E16" s="434"/>
      <c r="F16" s="435"/>
    </row>
    <row r="17" spans="2:6" ht="38.25">
      <c r="B17" s="432" t="s">
        <v>439</v>
      </c>
      <c r="C17" s="433" t="s">
        <v>440</v>
      </c>
      <c r="D17" s="434">
        <v>2429</v>
      </c>
      <c r="E17" s="434"/>
      <c r="F17" s="435"/>
    </row>
    <row r="18" spans="2:6" s="427" customFormat="1" ht="38.25">
      <c r="B18" s="428" t="s">
        <v>441</v>
      </c>
      <c r="C18" s="429" t="s">
        <v>442</v>
      </c>
      <c r="D18" s="430">
        <f>D19</f>
        <v>756203.83</v>
      </c>
      <c r="E18" s="430">
        <f>E19</f>
        <v>912104.89</v>
      </c>
      <c r="F18" s="431">
        <f>F19</f>
        <v>1314739.4500000002</v>
      </c>
    </row>
    <row r="19" spans="2:6" ht="25.5">
      <c r="B19" s="432" t="s">
        <v>443</v>
      </c>
      <c r="C19" s="433" t="s">
        <v>444</v>
      </c>
      <c r="D19" s="434">
        <f>D20+D21+D22+D23</f>
        <v>756203.83</v>
      </c>
      <c r="E19" s="434">
        <f>E20+E21+E22+E23+E24+E25+E26+E27</f>
        <v>912104.89</v>
      </c>
      <c r="F19" s="435">
        <f>F20+F21+F22+F23+F24+F25+F26+F27</f>
        <v>1314739.4500000002</v>
      </c>
    </row>
    <row r="20" spans="2:6" ht="102">
      <c r="B20" s="432" t="s">
        <v>150</v>
      </c>
      <c r="C20" s="433" t="s">
        <v>149</v>
      </c>
      <c r="D20" s="434">
        <v>346365.35</v>
      </c>
      <c r="E20" s="434">
        <v>255918.72</v>
      </c>
      <c r="F20" s="435">
        <v>272109.83</v>
      </c>
    </row>
    <row r="21" spans="2:6" ht="114.75">
      <c r="B21" s="432" t="s">
        <v>152</v>
      </c>
      <c r="C21" s="433" t="s">
        <v>151</v>
      </c>
      <c r="D21" s="434">
        <v>2353.56</v>
      </c>
      <c r="E21" s="434">
        <v>1689.78</v>
      </c>
      <c r="F21" s="435">
        <v>1741.94</v>
      </c>
    </row>
    <row r="22" spans="2:6" ht="102">
      <c r="B22" s="432" t="s">
        <v>154</v>
      </c>
      <c r="C22" s="433" t="s">
        <v>165</v>
      </c>
      <c r="D22" s="434">
        <v>456749</v>
      </c>
      <c r="E22" s="434">
        <v>496229.45</v>
      </c>
      <c r="F22" s="435">
        <v>527818.57999999996</v>
      </c>
    </row>
    <row r="23" spans="2:6" ht="116.25" customHeight="1">
      <c r="B23" s="432" t="s">
        <v>155</v>
      </c>
      <c r="C23" s="433" t="s">
        <v>156</v>
      </c>
      <c r="D23" s="434">
        <v>-49264.08</v>
      </c>
      <c r="E23" s="434">
        <v>-47606.48</v>
      </c>
      <c r="F23" s="435">
        <v>-49275.29</v>
      </c>
    </row>
    <row r="24" spans="2:6" ht="111.75" customHeight="1">
      <c r="B24" s="432" t="s">
        <v>158</v>
      </c>
      <c r="C24" s="545" t="s">
        <v>157</v>
      </c>
      <c r="D24" s="434"/>
      <c r="E24" s="434">
        <v>74602.820000000007</v>
      </c>
      <c r="F24" s="435">
        <v>203376.45</v>
      </c>
    </row>
    <row r="25" spans="2:6" ht="120" customHeight="1">
      <c r="B25" s="432" t="s">
        <v>160</v>
      </c>
      <c r="C25" s="433" t="s">
        <v>159</v>
      </c>
      <c r="D25" s="434"/>
      <c r="E25" s="434">
        <v>492.59</v>
      </c>
      <c r="F25" s="435">
        <v>1301.93</v>
      </c>
    </row>
    <row r="26" spans="2:6" ht="121.5" customHeight="1">
      <c r="B26" s="432" t="s">
        <v>162</v>
      </c>
      <c r="C26" s="545" t="s">
        <v>161</v>
      </c>
      <c r="D26" s="434"/>
      <c r="E26" s="434">
        <v>144655.76999999999</v>
      </c>
      <c r="F26" s="435">
        <v>394494.65</v>
      </c>
    </row>
    <row r="27" spans="2:6" ht="114.75" customHeight="1">
      <c r="B27" s="432" t="s">
        <v>164</v>
      </c>
      <c r="C27" s="433" t="s">
        <v>163</v>
      </c>
      <c r="D27" s="434"/>
      <c r="E27" s="434">
        <v>-13877.76</v>
      </c>
      <c r="F27" s="435">
        <v>-36828.639999999999</v>
      </c>
    </row>
    <row r="28" spans="2:6" s="427" customFormat="1">
      <c r="B28" s="428" t="s">
        <v>445</v>
      </c>
      <c r="C28" s="429" t="s">
        <v>446</v>
      </c>
      <c r="D28" s="430">
        <f>D29</f>
        <v>0</v>
      </c>
      <c r="E28" s="430">
        <f>E29</f>
        <v>0</v>
      </c>
      <c r="F28" s="431">
        <f>F29</f>
        <v>0</v>
      </c>
    </row>
    <row r="29" spans="2:6">
      <c r="B29" s="432" t="s">
        <v>447</v>
      </c>
      <c r="C29" s="433" t="s">
        <v>448</v>
      </c>
      <c r="D29" s="434">
        <f>D30+D31</f>
        <v>0</v>
      </c>
      <c r="E29" s="434">
        <f>E30+E31</f>
        <v>0</v>
      </c>
      <c r="F29" s="435">
        <f>F30+F31</f>
        <v>0</v>
      </c>
    </row>
    <row r="30" spans="2:6">
      <c r="B30" s="432" t="s">
        <v>449</v>
      </c>
      <c r="C30" s="433" t="s">
        <v>448</v>
      </c>
      <c r="D30" s="434"/>
      <c r="E30" s="434"/>
      <c r="F30" s="435"/>
    </row>
    <row r="31" spans="2:6" ht="25.5">
      <c r="B31" s="432" t="s">
        <v>450</v>
      </c>
      <c r="C31" s="433" t="s">
        <v>451</v>
      </c>
      <c r="D31" s="434"/>
      <c r="E31" s="434"/>
      <c r="F31" s="435"/>
    </row>
    <row r="32" spans="2:6" s="427" customFormat="1">
      <c r="B32" s="428" t="s">
        <v>452</v>
      </c>
      <c r="C32" s="429" t="s">
        <v>453</v>
      </c>
      <c r="D32" s="430">
        <f>D33+D35</f>
        <v>262484.03999999998</v>
      </c>
      <c r="E32" s="430">
        <f>E33+E35</f>
        <v>79000.11</v>
      </c>
      <c r="F32" s="431">
        <f>F33+F35</f>
        <v>78999.55</v>
      </c>
    </row>
    <row r="33" spans="2:6">
      <c r="B33" s="432" t="s">
        <v>454</v>
      </c>
      <c r="C33" s="433" t="s">
        <v>455</v>
      </c>
      <c r="D33" s="434">
        <f>D34</f>
        <v>21084.04</v>
      </c>
      <c r="E33" s="434">
        <f>E34</f>
        <v>12000.11</v>
      </c>
      <c r="F33" s="435">
        <f>F34</f>
        <v>11999.55</v>
      </c>
    </row>
    <row r="34" spans="2:6" ht="38.25">
      <c r="B34" s="432" t="s">
        <v>456</v>
      </c>
      <c r="C34" s="433" t="s">
        <v>457</v>
      </c>
      <c r="D34" s="434">
        <v>21084.04</v>
      </c>
      <c r="E34" s="434">
        <v>12000.11</v>
      </c>
      <c r="F34" s="435">
        <v>11999.55</v>
      </c>
    </row>
    <row r="35" spans="2:6">
      <c r="B35" s="432" t="s">
        <v>458</v>
      </c>
      <c r="C35" s="433" t="s">
        <v>459</v>
      </c>
      <c r="D35" s="434">
        <f>D36+D38</f>
        <v>241400</v>
      </c>
      <c r="E35" s="434">
        <f>E36+E38</f>
        <v>67000</v>
      </c>
      <c r="F35" s="435">
        <f>F36+F38</f>
        <v>67000</v>
      </c>
    </row>
    <row r="36" spans="2:6">
      <c r="B36" s="432" t="s">
        <v>460</v>
      </c>
      <c r="C36" s="433" t="s">
        <v>461</v>
      </c>
      <c r="D36" s="434">
        <f>D37</f>
        <v>169000</v>
      </c>
      <c r="E36" s="434">
        <f>E37</f>
        <v>55000</v>
      </c>
      <c r="F36" s="435">
        <f>F37</f>
        <v>55000</v>
      </c>
    </row>
    <row r="37" spans="2:6" ht="25.5">
      <c r="B37" s="432" t="s">
        <v>462</v>
      </c>
      <c r="C37" s="433" t="s">
        <v>463</v>
      </c>
      <c r="D37" s="434">
        <v>169000</v>
      </c>
      <c r="E37" s="434">
        <v>55000</v>
      </c>
      <c r="F37" s="435">
        <v>55000</v>
      </c>
    </row>
    <row r="38" spans="2:6">
      <c r="B38" s="432" t="s">
        <v>464</v>
      </c>
      <c r="C38" s="433" t="s">
        <v>465</v>
      </c>
      <c r="D38" s="434">
        <f>SUM(D39+D40)</f>
        <v>72400</v>
      </c>
      <c r="E38" s="434">
        <f>SUM(E39)</f>
        <v>12000</v>
      </c>
      <c r="F38" s="435">
        <f>SUM(F39)</f>
        <v>12000</v>
      </c>
    </row>
    <row r="39" spans="2:6" ht="45.75" customHeight="1">
      <c r="B39" s="432" t="s">
        <v>466</v>
      </c>
      <c r="C39" s="433" t="s">
        <v>467</v>
      </c>
      <c r="D39" s="434">
        <v>70300</v>
      </c>
      <c r="E39" s="434">
        <v>12000</v>
      </c>
      <c r="F39" s="435">
        <v>12000</v>
      </c>
    </row>
    <row r="40" spans="2:6" ht="44.25" customHeight="1">
      <c r="B40" s="432" t="s">
        <v>174</v>
      </c>
      <c r="C40" s="433" t="s">
        <v>175</v>
      </c>
      <c r="D40" s="434">
        <v>2100</v>
      </c>
      <c r="E40" s="434"/>
      <c r="F40" s="435"/>
    </row>
    <row r="41" spans="2:6" s="427" customFormat="1" ht="12.75" hidden="1" customHeight="1">
      <c r="B41" s="428" t="s">
        <v>468</v>
      </c>
      <c r="C41" s="429" t="s">
        <v>469</v>
      </c>
      <c r="D41" s="430">
        <f t="shared" ref="D41:F42" si="0">D42</f>
        <v>0</v>
      </c>
      <c r="E41" s="430">
        <f t="shared" si="0"/>
        <v>0</v>
      </c>
      <c r="F41" s="431">
        <f t="shared" si="0"/>
        <v>0</v>
      </c>
    </row>
    <row r="42" spans="2:6" ht="12" hidden="1" customHeight="1">
      <c r="B42" s="432" t="s">
        <v>470</v>
      </c>
      <c r="C42" s="433" t="s">
        <v>471</v>
      </c>
      <c r="D42" s="434">
        <f t="shared" si="0"/>
        <v>0</v>
      </c>
      <c r="E42" s="434">
        <f t="shared" si="0"/>
        <v>0</v>
      </c>
      <c r="F42" s="435">
        <f t="shared" si="0"/>
        <v>0</v>
      </c>
    </row>
    <row r="43" spans="2:6" ht="18" hidden="1" customHeight="1">
      <c r="B43" s="432" t="s">
        <v>472</v>
      </c>
      <c r="C43" s="433" t="s">
        <v>473</v>
      </c>
      <c r="D43" s="434">
        <v>0</v>
      </c>
      <c r="E43" s="434">
        <v>0</v>
      </c>
      <c r="F43" s="435">
        <v>0</v>
      </c>
    </row>
    <row r="44" spans="2:6" s="427" customFormat="1" ht="16.5" hidden="1" customHeight="1">
      <c r="B44" s="428" t="s">
        <v>474</v>
      </c>
      <c r="C44" s="429" t="s">
        <v>475</v>
      </c>
      <c r="D44" s="430">
        <f t="shared" ref="D44:F46" si="1">D45</f>
        <v>0</v>
      </c>
      <c r="E44" s="430">
        <f t="shared" si="1"/>
        <v>0</v>
      </c>
      <c r="F44" s="431">
        <f t="shared" si="1"/>
        <v>0</v>
      </c>
    </row>
    <row r="45" spans="2:6" ht="13.5" hidden="1" customHeight="1">
      <c r="B45" s="432" t="s">
        <v>476</v>
      </c>
      <c r="C45" s="433" t="s">
        <v>477</v>
      </c>
      <c r="D45" s="434">
        <f t="shared" si="1"/>
        <v>0</v>
      </c>
      <c r="E45" s="434">
        <f t="shared" si="1"/>
        <v>0</v>
      </c>
      <c r="F45" s="435">
        <f t="shared" si="1"/>
        <v>0</v>
      </c>
    </row>
    <row r="46" spans="2:6" ht="7.5" hidden="1" customHeight="1">
      <c r="B46" s="432" t="s">
        <v>478</v>
      </c>
      <c r="C46" s="433" t="s">
        <v>479</v>
      </c>
      <c r="D46" s="434">
        <f t="shared" si="1"/>
        <v>0</v>
      </c>
      <c r="E46" s="434">
        <f t="shared" si="1"/>
        <v>0</v>
      </c>
      <c r="F46" s="435">
        <f t="shared" si="1"/>
        <v>0</v>
      </c>
    </row>
    <row r="47" spans="2:6" ht="11.25" hidden="1" customHeight="1">
      <c r="B47" s="432" t="s">
        <v>480</v>
      </c>
      <c r="C47" s="433" t="s">
        <v>481</v>
      </c>
      <c r="D47" s="434"/>
      <c r="E47" s="434"/>
      <c r="F47" s="435"/>
    </row>
    <row r="48" spans="2:6" s="427" customFormat="1" ht="17.25" hidden="1" customHeight="1">
      <c r="B48" s="428" t="s">
        <v>482</v>
      </c>
      <c r="C48" s="429" t="s">
        <v>483</v>
      </c>
      <c r="D48" s="430">
        <f>D49+D54</f>
        <v>0</v>
      </c>
      <c r="E48" s="430">
        <f>E49+E54</f>
        <v>0</v>
      </c>
      <c r="F48" s="431">
        <f>F49+F54</f>
        <v>0</v>
      </c>
    </row>
    <row r="49" spans="2:6" ht="9.75" hidden="1" customHeight="1">
      <c r="B49" s="432" t="s">
        <v>484</v>
      </c>
      <c r="C49" s="433" t="s">
        <v>485</v>
      </c>
      <c r="D49" s="434">
        <f>D50+D52</f>
        <v>0</v>
      </c>
      <c r="E49" s="434">
        <f>E50+E52</f>
        <v>0</v>
      </c>
      <c r="F49" s="435">
        <f>F50+F52</f>
        <v>0</v>
      </c>
    </row>
    <row r="50" spans="2:6" ht="8.25" hidden="1" customHeight="1">
      <c r="B50" s="432" t="s">
        <v>486</v>
      </c>
      <c r="C50" s="433" t="s">
        <v>487</v>
      </c>
      <c r="D50" s="434">
        <f>D51</f>
        <v>0</v>
      </c>
      <c r="E50" s="434">
        <f>E51</f>
        <v>0</v>
      </c>
      <c r="F50" s="435">
        <f>F51</f>
        <v>0</v>
      </c>
    </row>
    <row r="51" spans="2:6" ht="6" hidden="1" customHeight="1">
      <c r="B51" s="432" t="s">
        <v>488</v>
      </c>
      <c r="C51" s="433" t="s">
        <v>489</v>
      </c>
      <c r="D51" s="434"/>
      <c r="E51" s="434"/>
      <c r="F51" s="435"/>
    </row>
    <row r="52" spans="2:6" ht="11.25" hidden="1" customHeight="1">
      <c r="B52" s="432" t="s">
        <v>490</v>
      </c>
      <c r="C52" s="433" t="s">
        <v>491</v>
      </c>
      <c r="D52" s="434">
        <f>D53</f>
        <v>0</v>
      </c>
      <c r="E52" s="434">
        <f>E53</f>
        <v>0</v>
      </c>
      <c r="F52" s="435">
        <f>F53</f>
        <v>0</v>
      </c>
    </row>
    <row r="53" spans="2:6" ht="5.25" hidden="1" customHeight="1">
      <c r="B53" s="432" t="s">
        <v>492</v>
      </c>
      <c r="C53" s="433" t="s">
        <v>493</v>
      </c>
      <c r="D53" s="434"/>
      <c r="E53" s="434"/>
      <c r="F53" s="435"/>
    </row>
    <row r="54" spans="2:6" ht="6.75" hidden="1" customHeight="1">
      <c r="B54" s="432" t="s">
        <v>494</v>
      </c>
      <c r="C54" s="433" t="s">
        <v>495</v>
      </c>
      <c r="D54" s="434">
        <f t="shared" ref="D54:F55" si="2">D55</f>
        <v>0</v>
      </c>
      <c r="E54" s="434">
        <f t="shared" si="2"/>
        <v>0</v>
      </c>
      <c r="F54" s="435">
        <f t="shared" si="2"/>
        <v>0</v>
      </c>
    </row>
    <row r="55" spans="2:6" ht="9.75" hidden="1" customHeight="1">
      <c r="B55" s="432" t="s">
        <v>496</v>
      </c>
      <c r="C55" s="433" t="s">
        <v>497</v>
      </c>
      <c r="D55" s="434">
        <f t="shared" si="2"/>
        <v>0</v>
      </c>
      <c r="E55" s="434">
        <f t="shared" si="2"/>
        <v>0</v>
      </c>
      <c r="F55" s="435">
        <f t="shared" si="2"/>
        <v>0</v>
      </c>
    </row>
    <row r="56" spans="2:6" ht="9.75" hidden="1" customHeight="1">
      <c r="B56" s="432" t="s">
        <v>498</v>
      </c>
      <c r="C56" s="433" t="s">
        <v>499</v>
      </c>
      <c r="D56" s="434"/>
      <c r="E56" s="434"/>
      <c r="F56" s="435"/>
    </row>
    <row r="57" spans="2:6" s="427" customFormat="1" ht="8.25" hidden="1" customHeight="1">
      <c r="B57" s="428" t="s">
        <v>500</v>
      </c>
      <c r="C57" s="429" t="s">
        <v>501</v>
      </c>
      <c r="D57" s="430">
        <f>D58</f>
        <v>0</v>
      </c>
      <c r="E57" s="430">
        <f>E58</f>
        <v>0</v>
      </c>
      <c r="F57" s="431">
        <f>F58</f>
        <v>0</v>
      </c>
    </row>
    <row r="58" spans="2:6" ht="12.75" hidden="1" customHeight="1">
      <c r="B58" s="432" t="s">
        <v>502</v>
      </c>
      <c r="C58" s="433" t="s">
        <v>503</v>
      </c>
      <c r="D58" s="434">
        <f>D61+D59</f>
        <v>0</v>
      </c>
      <c r="E58" s="434">
        <f>E61+E59</f>
        <v>0</v>
      </c>
      <c r="F58" s="435">
        <f>F61+F59</f>
        <v>0</v>
      </c>
    </row>
    <row r="59" spans="2:6" ht="11.25" hidden="1" customHeight="1">
      <c r="B59" s="432" t="s">
        <v>504</v>
      </c>
      <c r="C59" s="433" t="s">
        <v>505</v>
      </c>
      <c r="D59" s="434">
        <f>D60</f>
        <v>0</v>
      </c>
      <c r="E59" s="434">
        <f>E60</f>
        <v>0</v>
      </c>
      <c r="F59" s="435">
        <f>F60</f>
        <v>0</v>
      </c>
    </row>
    <row r="60" spans="2:6" ht="9.75" hidden="1" customHeight="1">
      <c r="B60" s="432" t="s">
        <v>506</v>
      </c>
      <c r="C60" s="433" t="s">
        <v>507</v>
      </c>
      <c r="D60" s="434"/>
      <c r="E60" s="434"/>
      <c r="F60" s="435"/>
    </row>
    <row r="61" spans="2:6" ht="15" hidden="1" customHeight="1">
      <c r="B61" s="432" t="s">
        <v>508</v>
      </c>
      <c r="C61" s="433" t="s">
        <v>509</v>
      </c>
      <c r="D61" s="434">
        <f>D62</f>
        <v>0</v>
      </c>
      <c r="E61" s="434">
        <f>E62</f>
        <v>0</v>
      </c>
      <c r="F61" s="435">
        <f>F62</f>
        <v>0</v>
      </c>
    </row>
    <row r="62" spans="2:6" ht="10.5" hidden="1" customHeight="1">
      <c r="B62" s="432" t="s">
        <v>510</v>
      </c>
      <c r="C62" s="433" t="s">
        <v>511</v>
      </c>
      <c r="D62" s="434"/>
      <c r="E62" s="434"/>
      <c r="F62" s="435"/>
    </row>
    <row r="63" spans="2:6" s="427" customFormat="1" ht="8.25" hidden="1" customHeight="1">
      <c r="B63" s="428" t="s">
        <v>512</v>
      </c>
      <c r="C63" s="429" t="s">
        <v>513</v>
      </c>
      <c r="D63" s="430">
        <f>D64+D67</f>
        <v>0</v>
      </c>
      <c r="E63" s="430">
        <f>E64+E67</f>
        <v>0</v>
      </c>
      <c r="F63" s="431">
        <f>F64+F67</f>
        <v>0</v>
      </c>
    </row>
    <row r="64" spans="2:6" ht="5.25" hidden="1" customHeight="1">
      <c r="B64" s="432" t="s">
        <v>514</v>
      </c>
      <c r="C64" s="433" t="s">
        <v>515</v>
      </c>
      <c r="D64" s="434">
        <f t="shared" ref="D64:F65" si="3">D65</f>
        <v>0</v>
      </c>
      <c r="E64" s="434">
        <f t="shared" si="3"/>
        <v>0</v>
      </c>
      <c r="F64" s="435">
        <f t="shared" si="3"/>
        <v>0</v>
      </c>
    </row>
    <row r="65" spans="2:6" ht="12.75" hidden="1" customHeight="1">
      <c r="B65" s="432" t="s">
        <v>516</v>
      </c>
      <c r="C65" s="433" t="s">
        <v>517</v>
      </c>
      <c r="D65" s="434">
        <f t="shared" si="3"/>
        <v>0</v>
      </c>
      <c r="E65" s="434">
        <f t="shared" si="3"/>
        <v>0</v>
      </c>
      <c r="F65" s="435">
        <f t="shared" si="3"/>
        <v>0</v>
      </c>
    </row>
    <row r="66" spans="2:6" ht="6.75" hidden="1" customHeight="1">
      <c r="B66" s="432" t="s">
        <v>518</v>
      </c>
      <c r="C66" s="433" t="s">
        <v>519</v>
      </c>
      <c r="D66" s="434"/>
      <c r="E66" s="434"/>
      <c r="F66" s="435"/>
    </row>
    <row r="67" spans="2:6" ht="11.25" hidden="1" customHeight="1">
      <c r="B67" s="432" t="s">
        <v>520</v>
      </c>
      <c r="C67" s="433" t="s">
        <v>521</v>
      </c>
      <c r="D67" s="434">
        <f t="shared" ref="D67:F68" si="4">D68</f>
        <v>0</v>
      </c>
      <c r="E67" s="434">
        <f t="shared" si="4"/>
        <v>0</v>
      </c>
      <c r="F67" s="435">
        <f t="shared" si="4"/>
        <v>0</v>
      </c>
    </row>
    <row r="68" spans="2:6" ht="10.5" hidden="1" customHeight="1">
      <c r="B68" s="432" t="s">
        <v>522</v>
      </c>
      <c r="C68" s="433" t="s">
        <v>523</v>
      </c>
      <c r="D68" s="434">
        <f t="shared" si="4"/>
        <v>0</v>
      </c>
      <c r="E68" s="434">
        <f t="shared" si="4"/>
        <v>0</v>
      </c>
      <c r="F68" s="435">
        <f t="shared" si="4"/>
        <v>0</v>
      </c>
    </row>
    <row r="69" spans="2:6" ht="15.75" hidden="1" customHeight="1">
      <c r="B69" s="432" t="s">
        <v>524</v>
      </c>
      <c r="C69" s="433" t="s">
        <v>525</v>
      </c>
      <c r="D69" s="434"/>
      <c r="E69" s="434"/>
      <c r="F69" s="435"/>
    </row>
    <row r="70" spans="2:6" ht="15" hidden="1" customHeight="1">
      <c r="B70" s="436" t="s">
        <v>526</v>
      </c>
      <c r="C70" s="437" t="s">
        <v>527</v>
      </c>
      <c r="D70" s="434">
        <f t="shared" ref="D70:F71" si="5">D71</f>
        <v>0</v>
      </c>
      <c r="E70" s="434">
        <f t="shared" si="5"/>
        <v>0</v>
      </c>
      <c r="F70" s="435">
        <f t="shared" si="5"/>
        <v>0</v>
      </c>
    </row>
    <row r="71" spans="2:6" ht="11.25" hidden="1" customHeight="1">
      <c r="B71" s="438" t="s">
        <v>528</v>
      </c>
      <c r="C71" s="439" t="s">
        <v>529</v>
      </c>
      <c r="D71" s="434">
        <f t="shared" si="5"/>
        <v>0</v>
      </c>
      <c r="E71" s="434">
        <f t="shared" si="5"/>
        <v>0</v>
      </c>
      <c r="F71" s="435">
        <f t="shared" si="5"/>
        <v>0</v>
      </c>
    </row>
    <row r="72" spans="2:6" ht="9.75" hidden="1" customHeight="1">
      <c r="B72" s="440" t="s">
        <v>530</v>
      </c>
      <c r="C72" s="441" t="s">
        <v>531</v>
      </c>
      <c r="D72" s="434"/>
      <c r="E72" s="434"/>
      <c r="F72" s="435"/>
    </row>
    <row r="73" spans="2:6" s="427" customFormat="1" ht="14.25" hidden="1" customHeight="1">
      <c r="B73" s="428" t="s">
        <v>532</v>
      </c>
      <c r="C73" s="429" t="s">
        <v>533</v>
      </c>
      <c r="D73" s="430">
        <f t="shared" ref="D73:F74" si="6">D74</f>
        <v>0</v>
      </c>
      <c r="E73" s="430">
        <f t="shared" si="6"/>
        <v>0</v>
      </c>
      <c r="F73" s="431">
        <f t="shared" si="6"/>
        <v>0</v>
      </c>
    </row>
    <row r="74" spans="2:6" ht="12.75" hidden="1" customHeight="1">
      <c r="B74" s="432" t="s">
        <v>534</v>
      </c>
      <c r="C74" s="433" t="s">
        <v>535</v>
      </c>
      <c r="D74" s="434">
        <f t="shared" si="6"/>
        <v>0</v>
      </c>
      <c r="E74" s="434">
        <f t="shared" si="6"/>
        <v>0</v>
      </c>
      <c r="F74" s="435">
        <f t="shared" si="6"/>
        <v>0</v>
      </c>
    </row>
    <row r="75" spans="2:6" ht="10.5" hidden="1" customHeight="1">
      <c r="B75" s="432" t="s">
        <v>536</v>
      </c>
      <c r="C75" s="433" t="s">
        <v>537</v>
      </c>
      <c r="D75" s="434"/>
      <c r="E75" s="434"/>
      <c r="F75" s="435"/>
    </row>
    <row r="76" spans="2:6" s="427" customFormat="1" ht="14.25" hidden="1" customHeight="1">
      <c r="B76" s="428" t="s">
        <v>538</v>
      </c>
      <c r="C76" s="429" t="s">
        <v>539</v>
      </c>
      <c r="D76" s="430">
        <f>D77+D79</f>
        <v>0</v>
      </c>
      <c r="E76" s="430">
        <f>E77+E79</f>
        <v>0</v>
      </c>
      <c r="F76" s="431">
        <f>F77+F79</f>
        <v>0</v>
      </c>
    </row>
    <row r="77" spans="2:6" ht="10.5" hidden="1" customHeight="1">
      <c r="B77" s="432" t="s">
        <v>540</v>
      </c>
      <c r="C77" s="433" t="s">
        <v>541</v>
      </c>
      <c r="D77" s="434">
        <f>D78</f>
        <v>0</v>
      </c>
      <c r="E77" s="434">
        <f>E78</f>
        <v>0</v>
      </c>
      <c r="F77" s="435">
        <f>F78</f>
        <v>0</v>
      </c>
    </row>
    <row r="78" spans="2:6" ht="9.75" hidden="1" customHeight="1">
      <c r="B78" s="432" t="s">
        <v>542</v>
      </c>
      <c r="C78" s="433" t="s">
        <v>543</v>
      </c>
      <c r="D78" s="434"/>
      <c r="E78" s="434"/>
      <c r="F78" s="435"/>
    </row>
    <row r="79" spans="2:6" ht="6.75" hidden="1" customHeight="1">
      <c r="B79" s="432" t="s">
        <v>544</v>
      </c>
      <c r="C79" s="433" t="s">
        <v>545</v>
      </c>
      <c r="D79" s="434">
        <f>D80</f>
        <v>0</v>
      </c>
      <c r="E79" s="434">
        <f>E80</f>
        <v>0</v>
      </c>
      <c r="F79" s="435">
        <f>F80</f>
        <v>0</v>
      </c>
    </row>
    <row r="80" spans="2:6" ht="6.75" hidden="1" customHeight="1">
      <c r="B80" s="432" t="s">
        <v>546</v>
      </c>
      <c r="C80" s="433" t="s">
        <v>547</v>
      </c>
      <c r="D80" s="434"/>
      <c r="E80" s="434"/>
      <c r="F80" s="435"/>
    </row>
    <row r="81" spans="2:6" s="427" customFormat="1">
      <c r="B81" s="442" t="s">
        <v>548</v>
      </c>
      <c r="C81" s="443" t="s">
        <v>549</v>
      </c>
      <c r="D81" s="444">
        <f>D82+D108</f>
        <v>3311447</v>
      </c>
      <c r="E81" s="444">
        <f>E82+E108</f>
        <v>2579936</v>
      </c>
      <c r="F81" s="444">
        <f>F82+F108</f>
        <v>2597936</v>
      </c>
    </row>
    <row r="82" spans="2:6" s="427" customFormat="1" ht="38.25">
      <c r="B82" s="428" t="s">
        <v>550</v>
      </c>
      <c r="C82" s="429" t="s">
        <v>551</v>
      </c>
      <c r="D82" s="430">
        <f>D83+D91+D109</f>
        <v>3311447</v>
      </c>
      <c r="E82" s="430">
        <f>E83+E91+E96</f>
        <v>2579936</v>
      </c>
      <c r="F82" s="430">
        <f>F83+F91+F96</f>
        <v>2597936</v>
      </c>
    </row>
    <row r="83" spans="2:6" ht="25.5">
      <c r="B83" s="432" t="s">
        <v>99</v>
      </c>
      <c r="C83" s="445" t="s">
        <v>552</v>
      </c>
      <c r="D83" s="446">
        <f>D84+D88</f>
        <v>2960911</v>
      </c>
      <c r="E83" s="446">
        <f>E84+E88</f>
        <v>2490000</v>
      </c>
      <c r="F83" s="447">
        <f>F84+F88</f>
        <v>2508000</v>
      </c>
    </row>
    <row r="84" spans="2:6">
      <c r="B84" s="432" t="s">
        <v>100</v>
      </c>
      <c r="C84" s="433" t="s">
        <v>553</v>
      </c>
      <c r="D84" s="434">
        <f>D85</f>
        <v>2461000</v>
      </c>
      <c r="E84" s="434">
        <f>E85</f>
        <v>2490000</v>
      </c>
      <c r="F84" s="435">
        <f>F85</f>
        <v>2508000</v>
      </c>
    </row>
    <row r="85" spans="2:6" ht="25.5">
      <c r="B85" s="432" t="s">
        <v>101</v>
      </c>
      <c r="C85" s="433" t="s">
        <v>554</v>
      </c>
      <c r="D85" s="434">
        <f>D86+D87</f>
        <v>2461000</v>
      </c>
      <c r="E85" s="434">
        <f>E86+E87</f>
        <v>2490000</v>
      </c>
      <c r="F85" s="435">
        <f>F86+F87</f>
        <v>2508000</v>
      </c>
    </row>
    <row r="86" spans="2:6" ht="25.5">
      <c r="B86" s="448" t="s">
        <v>102</v>
      </c>
      <c r="C86" s="449" t="s">
        <v>555</v>
      </c>
      <c r="D86" s="434">
        <v>2426000</v>
      </c>
      <c r="E86" s="434">
        <v>2455000</v>
      </c>
      <c r="F86" s="435">
        <v>2473000</v>
      </c>
    </row>
    <row r="87" spans="2:6" ht="25.5">
      <c r="B87" s="448" t="s">
        <v>103</v>
      </c>
      <c r="C87" s="449" t="s">
        <v>556</v>
      </c>
      <c r="D87" s="434">
        <v>35000</v>
      </c>
      <c r="E87" s="434">
        <v>35000</v>
      </c>
      <c r="F87" s="435">
        <v>35000</v>
      </c>
    </row>
    <row r="88" spans="2:6" ht="25.5">
      <c r="B88" s="432" t="s">
        <v>104</v>
      </c>
      <c r="C88" s="433" t="s">
        <v>557</v>
      </c>
      <c r="D88" s="434">
        <f>SUM(D90+D89)</f>
        <v>499911</v>
      </c>
      <c r="E88" s="434">
        <f>E90</f>
        <v>0</v>
      </c>
      <c r="F88" s="435">
        <f>F90</f>
        <v>0</v>
      </c>
    </row>
    <row r="89" spans="2:6" ht="38.25">
      <c r="B89" s="432" t="s">
        <v>98</v>
      </c>
      <c r="C89" s="433" t="s">
        <v>63</v>
      </c>
      <c r="D89" s="434">
        <v>2911</v>
      </c>
      <c r="E89" s="434">
        <v>0</v>
      </c>
      <c r="F89" s="435">
        <v>0</v>
      </c>
    </row>
    <row r="90" spans="2:6" ht="38.25">
      <c r="B90" s="432" t="s">
        <v>105</v>
      </c>
      <c r="C90" s="450" t="s">
        <v>558</v>
      </c>
      <c r="D90" s="434">
        <v>497000</v>
      </c>
      <c r="E90" s="434">
        <v>0</v>
      </c>
      <c r="F90" s="435">
        <v>0</v>
      </c>
    </row>
    <row r="91" spans="2:6" ht="25.5">
      <c r="B91" s="451" t="s">
        <v>106</v>
      </c>
      <c r="C91" s="445" t="s">
        <v>559</v>
      </c>
      <c r="D91" s="434">
        <f>D92+D94</f>
        <v>89936</v>
      </c>
      <c r="E91" s="434">
        <f>E92+E94</f>
        <v>89936</v>
      </c>
      <c r="F91" s="435">
        <f>F92+F94</f>
        <v>89936</v>
      </c>
    </row>
    <row r="92" spans="2:6" ht="1.5" hidden="1" customHeight="1">
      <c r="B92" s="432" t="s">
        <v>560</v>
      </c>
      <c r="C92" s="433" t="s">
        <v>561</v>
      </c>
      <c r="D92" s="434">
        <f>D93</f>
        <v>0</v>
      </c>
      <c r="E92" s="434">
        <f>E93</f>
        <v>0</v>
      </c>
      <c r="F92" s="435">
        <f>F93</f>
        <v>0</v>
      </c>
    </row>
    <row r="93" spans="2:6" ht="38.25" hidden="1">
      <c r="B93" s="432" t="s">
        <v>562</v>
      </c>
      <c r="C93" s="433" t="s">
        <v>563</v>
      </c>
      <c r="D93" s="434">
        <v>0</v>
      </c>
      <c r="E93" s="434">
        <v>0</v>
      </c>
      <c r="F93" s="435">
        <v>0</v>
      </c>
    </row>
    <row r="94" spans="2:6" ht="38.25">
      <c r="B94" s="432" t="s">
        <v>107</v>
      </c>
      <c r="C94" s="433" t="s">
        <v>564</v>
      </c>
      <c r="D94" s="434">
        <f>D95</f>
        <v>89936</v>
      </c>
      <c r="E94" s="434">
        <f>E95</f>
        <v>89936</v>
      </c>
      <c r="F94" s="435">
        <f>F95</f>
        <v>89936</v>
      </c>
    </row>
    <row r="95" spans="2:6" ht="37.5" customHeight="1">
      <c r="B95" s="432" t="s">
        <v>108</v>
      </c>
      <c r="C95" s="433" t="s">
        <v>565</v>
      </c>
      <c r="D95" s="434">
        <v>89936</v>
      </c>
      <c r="E95" s="434">
        <v>89936</v>
      </c>
      <c r="F95" s="435">
        <v>89936</v>
      </c>
    </row>
    <row r="96" spans="2:6" hidden="1">
      <c r="B96" s="451" t="s">
        <v>566</v>
      </c>
      <c r="C96" s="445" t="s">
        <v>567</v>
      </c>
      <c r="D96" s="446">
        <f>D97+D99</f>
        <v>0</v>
      </c>
      <c r="E96" s="446">
        <f>E97+E99</f>
        <v>0</v>
      </c>
      <c r="F96" s="446">
        <f>F97+F99</f>
        <v>0</v>
      </c>
    </row>
    <row r="97" spans="2:6" ht="51" hidden="1">
      <c r="B97" s="432" t="s">
        <v>568</v>
      </c>
      <c r="C97" s="433" t="s">
        <v>569</v>
      </c>
      <c r="D97" s="434">
        <f>D98</f>
        <v>0</v>
      </c>
      <c r="E97" s="434">
        <f>E98</f>
        <v>0</v>
      </c>
      <c r="F97" s="435">
        <f>F98</f>
        <v>0</v>
      </c>
    </row>
    <row r="98" spans="2:6" ht="51" hidden="1">
      <c r="B98" s="432" t="s">
        <v>570</v>
      </c>
      <c r="C98" s="433" t="s">
        <v>571</v>
      </c>
      <c r="D98" s="434"/>
      <c r="E98" s="434"/>
      <c r="F98" s="435"/>
    </row>
    <row r="99" spans="2:6" ht="25.5" hidden="1">
      <c r="B99" s="432" t="s">
        <v>572</v>
      </c>
      <c r="C99" s="433" t="s">
        <v>573</v>
      </c>
      <c r="D99" s="434">
        <f>SUM(D100:D107)</f>
        <v>0</v>
      </c>
      <c r="E99" s="434">
        <f>SUM(E100:E107)</f>
        <v>0</v>
      </c>
      <c r="F99" s="434">
        <f>SUM(F100:F107)</f>
        <v>0</v>
      </c>
    </row>
    <row r="100" spans="2:6" ht="38.25" hidden="1">
      <c r="B100" s="432" t="s">
        <v>574</v>
      </c>
      <c r="C100" s="433" t="s">
        <v>575</v>
      </c>
      <c r="D100" s="434"/>
      <c r="E100" s="434"/>
      <c r="F100" s="435"/>
    </row>
    <row r="101" spans="2:6" ht="63.75" hidden="1">
      <c r="B101" s="432" t="s">
        <v>576</v>
      </c>
      <c r="C101" s="433" t="s">
        <v>577</v>
      </c>
      <c r="D101" s="434"/>
      <c r="E101" s="434"/>
      <c r="F101" s="435"/>
    </row>
    <row r="102" spans="2:6" ht="38.25" hidden="1">
      <c r="B102" s="432" t="s">
        <v>578</v>
      </c>
      <c r="C102" s="433" t="s">
        <v>579</v>
      </c>
      <c r="D102" s="434"/>
      <c r="E102" s="434"/>
      <c r="F102" s="435"/>
    </row>
    <row r="103" spans="2:6" ht="51" hidden="1">
      <c r="B103" s="432" t="s">
        <v>580</v>
      </c>
      <c r="C103" s="433" t="s">
        <v>581</v>
      </c>
      <c r="D103" s="434"/>
      <c r="E103" s="434"/>
      <c r="F103" s="435"/>
    </row>
    <row r="104" spans="2:6" ht="51" hidden="1">
      <c r="B104" s="432" t="s">
        <v>582</v>
      </c>
      <c r="C104" s="433" t="s">
        <v>583</v>
      </c>
      <c r="D104" s="434"/>
      <c r="E104" s="434"/>
      <c r="F104" s="435"/>
    </row>
    <row r="105" spans="2:6" ht="76.5" hidden="1">
      <c r="B105" s="432" t="s">
        <v>584</v>
      </c>
      <c r="C105" s="433" t="s">
        <v>585</v>
      </c>
      <c r="D105" s="434"/>
      <c r="E105" s="434"/>
      <c r="F105" s="435"/>
    </row>
    <row r="106" spans="2:6" ht="51" hidden="1">
      <c r="B106" s="432" t="s">
        <v>586</v>
      </c>
      <c r="C106" s="433" t="s">
        <v>587</v>
      </c>
      <c r="D106" s="434"/>
      <c r="E106" s="434"/>
      <c r="F106" s="435"/>
    </row>
    <row r="107" spans="2:6" ht="51" hidden="1">
      <c r="B107" s="432" t="s">
        <v>588</v>
      </c>
      <c r="C107" s="433" t="s">
        <v>589</v>
      </c>
      <c r="D107" s="434"/>
      <c r="E107" s="434"/>
      <c r="F107" s="435"/>
    </row>
    <row r="108" spans="2:6" s="427" customFormat="1" ht="1.5" hidden="1" customHeight="1">
      <c r="B108" s="428"/>
      <c r="C108" s="429"/>
      <c r="D108" s="430"/>
      <c r="E108" s="430"/>
      <c r="F108" s="431"/>
    </row>
    <row r="109" spans="2:6">
      <c r="B109" s="451" t="s">
        <v>109</v>
      </c>
      <c r="C109" s="445" t="s">
        <v>64</v>
      </c>
      <c r="D109" s="434">
        <f>D110+D111</f>
        <v>260600</v>
      </c>
      <c r="E109" s="434">
        <f>E110+E111</f>
        <v>0</v>
      </c>
      <c r="F109" s="435">
        <f>F110+F111</f>
        <v>0</v>
      </c>
    </row>
    <row r="110" spans="2:6" ht="51">
      <c r="B110" s="432" t="s">
        <v>65</v>
      </c>
      <c r="C110" s="433" t="s">
        <v>66</v>
      </c>
      <c r="D110" s="434">
        <v>69600</v>
      </c>
      <c r="E110" s="434">
        <v>0</v>
      </c>
      <c r="F110" s="435">
        <v>0</v>
      </c>
    </row>
    <row r="111" spans="2:6" ht="25.5">
      <c r="B111" s="432" t="s">
        <v>166</v>
      </c>
      <c r="C111" s="433" t="s">
        <v>167</v>
      </c>
      <c r="D111" s="434">
        <v>191000</v>
      </c>
      <c r="E111" s="434">
        <v>0</v>
      </c>
      <c r="F111" s="435">
        <v>0</v>
      </c>
    </row>
    <row r="112" spans="2:6" ht="13.5" thickBot="1">
      <c r="B112" s="452"/>
      <c r="C112" s="453" t="s">
        <v>591</v>
      </c>
      <c r="D112" s="454">
        <f>D81+D12</f>
        <v>4476803.87</v>
      </c>
      <c r="E112" s="454">
        <f>E81+E12</f>
        <v>3678041</v>
      </c>
      <c r="F112" s="455">
        <f>F81+F12</f>
        <v>4104675</v>
      </c>
    </row>
  </sheetData>
  <mergeCells count="4">
    <mergeCell ref="E3:F3"/>
    <mergeCell ref="B7:F7"/>
    <mergeCell ref="B8:F8"/>
    <mergeCell ref="B9:F9"/>
  </mergeCells>
  <phoneticPr fontId="0" type="noConversion"/>
  <pageMargins left="0.15748031496062992" right="0.15748031496062992" top="0.15748031496062992" bottom="0.15748031496062992" header="0.1574803149606299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8"/>
  <sheetViews>
    <sheetView view="pageBreakPreview" topLeftCell="A2" zoomScaleSheetLayoutView="100" workbookViewId="0">
      <selection activeCell="C4" sqref="C4"/>
    </sheetView>
  </sheetViews>
  <sheetFormatPr defaultRowHeight="15"/>
  <cols>
    <col min="1" max="1" width="20.85546875" style="363" customWidth="1"/>
    <col min="2" max="2" width="46.85546875" style="363" customWidth="1"/>
    <col min="3" max="3" width="19.140625" style="368" customWidth="1"/>
    <col min="4" max="4" width="15.42578125" style="369" customWidth="1"/>
    <col min="5" max="5" width="14" style="369" customWidth="1"/>
    <col min="6" max="16384" width="9.140625" style="363"/>
  </cols>
  <sheetData>
    <row r="1" spans="1:5" ht="15.95" customHeight="1">
      <c r="B1" s="364"/>
      <c r="C1" s="365" t="s">
        <v>43</v>
      </c>
      <c r="D1" s="365"/>
      <c r="E1" s="365"/>
    </row>
    <row r="2" spans="1:5" ht="15.95" customHeight="1">
      <c r="B2" s="364" t="s">
        <v>345</v>
      </c>
      <c r="C2" s="365" t="s">
        <v>346</v>
      </c>
      <c r="D2" s="365"/>
      <c r="E2" s="365"/>
    </row>
    <row r="3" spans="1:5" ht="15.95" customHeight="1">
      <c r="C3" s="595" t="s">
        <v>677</v>
      </c>
      <c r="D3" s="595"/>
      <c r="E3" s="595"/>
    </row>
    <row r="4" spans="1:5" ht="15.95" customHeight="1">
      <c r="C4" s="366" t="s">
        <v>183</v>
      </c>
      <c r="D4" s="366"/>
      <c r="E4" s="366"/>
    </row>
    <row r="5" spans="1:5" ht="12.75" customHeight="1">
      <c r="C5" s="366"/>
      <c r="D5" s="366"/>
      <c r="E5" s="366"/>
    </row>
    <row r="6" spans="1:5" s="367" customFormat="1" ht="18.75" customHeight="1">
      <c r="A6" s="596" t="s">
        <v>347</v>
      </c>
      <c r="B6" s="596"/>
      <c r="C6" s="596"/>
      <c r="D6" s="596"/>
      <c r="E6" s="596"/>
    </row>
    <row r="7" spans="1:5" s="367" customFormat="1" ht="18.75" customHeight="1">
      <c r="A7" s="596" t="s">
        <v>676</v>
      </c>
      <c r="B7" s="596"/>
      <c r="C7" s="596"/>
      <c r="D7" s="596"/>
      <c r="E7" s="596"/>
    </row>
    <row r="8" spans="1:5" s="367" customFormat="1" ht="18.75" customHeight="1">
      <c r="A8" s="596" t="s">
        <v>67</v>
      </c>
      <c r="B8" s="596"/>
      <c r="C8" s="596"/>
      <c r="D8" s="596"/>
      <c r="E8" s="596"/>
    </row>
    <row r="10" spans="1:5" ht="15.75" thickBot="1">
      <c r="E10" s="370" t="s">
        <v>327</v>
      </c>
    </row>
    <row r="11" spans="1:5" ht="57" thickBot="1">
      <c r="A11" s="371" t="s">
        <v>348</v>
      </c>
      <c r="B11" s="372" t="s">
        <v>349</v>
      </c>
      <c r="C11" s="373" t="s">
        <v>330</v>
      </c>
      <c r="D11" s="374" t="s">
        <v>55</v>
      </c>
      <c r="E11" s="375" t="s">
        <v>61</v>
      </c>
    </row>
    <row r="12" spans="1:5" ht="20.100000000000001" customHeight="1">
      <c r="A12" s="376" t="s">
        <v>350</v>
      </c>
      <c r="B12" s="377" t="s">
        <v>351</v>
      </c>
      <c r="C12" s="378">
        <f>C13+C30+C19+C25</f>
        <v>1011091.79</v>
      </c>
      <c r="D12" s="378">
        <f>D13+D30+D19+D25</f>
        <v>0</v>
      </c>
      <c r="E12" s="379">
        <f>E13+E30+E19+E25</f>
        <v>0</v>
      </c>
    </row>
    <row r="13" spans="1:5" ht="31.5" customHeight="1">
      <c r="A13" s="380" t="s">
        <v>352</v>
      </c>
      <c r="B13" s="381" t="s">
        <v>353</v>
      </c>
      <c r="C13" s="382">
        <f>ABS(C14)-ABS(C19)-ABS(C25)</f>
        <v>0</v>
      </c>
      <c r="D13" s="382">
        <f>ABS(D14)-ABS(D19)-ABS(D25)</f>
        <v>0</v>
      </c>
      <c r="E13" s="383">
        <f>ABS(E14)-ABS(E19)-ABS(E25)</f>
        <v>0</v>
      </c>
    </row>
    <row r="14" spans="1:5" ht="31.5" customHeight="1">
      <c r="A14" s="380" t="s">
        <v>354</v>
      </c>
      <c r="B14" s="381" t="s">
        <v>355</v>
      </c>
      <c r="C14" s="382">
        <f>C16-ABS(C18)</f>
        <v>0</v>
      </c>
      <c r="D14" s="382">
        <f>D16-ABS(D18)</f>
        <v>0</v>
      </c>
      <c r="E14" s="383">
        <f>E16-ABS(E18)</f>
        <v>0</v>
      </c>
    </row>
    <row r="15" spans="1:5" ht="33.75" customHeight="1">
      <c r="A15" s="384" t="s">
        <v>356</v>
      </c>
      <c r="B15" s="385" t="s">
        <v>357</v>
      </c>
      <c r="C15" s="386">
        <f>C16</f>
        <v>0</v>
      </c>
      <c r="D15" s="386">
        <f>D16</f>
        <v>0</v>
      </c>
      <c r="E15" s="387">
        <f>E16</f>
        <v>0</v>
      </c>
    </row>
    <row r="16" spans="1:5" ht="48" customHeight="1">
      <c r="A16" s="384" t="s">
        <v>358</v>
      </c>
      <c r="B16" s="385" t="s">
        <v>359</v>
      </c>
      <c r="C16" s="386"/>
      <c r="D16" s="388"/>
      <c r="E16" s="389"/>
    </row>
    <row r="17" spans="1:5" ht="35.25" customHeight="1">
      <c r="A17" s="384" t="s">
        <v>360</v>
      </c>
      <c r="B17" s="385" t="s">
        <v>361</v>
      </c>
      <c r="C17" s="386">
        <f>C18</f>
        <v>0</v>
      </c>
      <c r="D17" s="386">
        <f>D18</f>
        <v>0</v>
      </c>
      <c r="E17" s="387">
        <f>E18</f>
        <v>0</v>
      </c>
    </row>
    <row r="18" spans="1:5" ht="46.5" customHeight="1">
      <c r="A18" s="384" t="s">
        <v>362</v>
      </c>
      <c r="B18" s="385" t="s">
        <v>363</v>
      </c>
      <c r="C18" s="386"/>
      <c r="D18" s="388"/>
      <c r="E18" s="389"/>
    </row>
    <row r="19" spans="1:5" ht="33.75" customHeight="1">
      <c r="A19" s="380" t="s">
        <v>364</v>
      </c>
      <c r="B19" s="381" t="s">
        <v>365</v>
      </c>
      <c r="C19" s="382">
        <f>C22-ABS(C24)</f>
        <v>0</v>
      </c>
      <c r="D19" s="390"/>
      <c r="E19" s="391"/>
    </row>
    <row r="20" spans="1:5" ht="45" customHeight="1">
      <c r="A20" s="392" t="s">
        <v>366</v>
      </c>
      <c r="B20" s="393" t="s">
        <v>367</v>
      </c>
      <c r="C20" s="394">
        <f>C21-ABS(C23)</f>
        <v>0</v>
      </c>
      <c r="D20" s="394">
        <f>D21-ABS(D23)</f>
        <v>0</v>
      </c>
      <c r="E20" s="395">
        <f>E21-ABS(E23)</f>
        <v>0</v>
      </c>
    </row>
    <row r="21" spans="1:5" ht="45" customHeight="1">
      <c r="A21" s="392" t="s">
        <v>368</v>
      </c>
      <c r="B21" s="385" t="s">
        <v>369</v>
      </c>
      <c r="C21" s="386">
        <f>C22</f>
        <v>0</v>
      </c>
      <c r="D21" s="386">
        <f>D22</f>
        <v>0</v>
      </c>
      <c r="E21" s="387">
        <f>E22</f>
        <v>0</v>
      </c>
    </row>
    <row r="22" spans="1:5" ht="50.25" customHeight="1">
      <c r="A22" s="392" t="s">
        <v>370</v>
      </c>
      <c r="B22" s="385" t="s">
        <v>371</v>
      </c>
      <c r="C22" s="386"/>
      <c r="D22" s="388"/>
      <c r="E22" s="389"/>
    </row>
    <row r="23" spans="1:5" ht="49.5" customHeight="1">
      <c r="A23" s="392" t="s">
        <v>372</v>
      </c>
      <c r="B23" s="385" t="s">
        <v>373</v>
      </c>
      <c r="C23" s="386">
        <f>C24</f>
        <v>0</v>
      </c>
      <c r="D23" s="386">
        <f>D24</f>
        <v>0</v>
      </c>
      <c r="E23" s="387">
        <f>E24</f>
        <v>0</v>
      </c>
    </row>
    <row r="24" spans="1:5" ht="48.75" customHeight="1">
      <c r="A24" s="392" t="s">
        <v>374</v>
      </c>
      <c r="B24" s="385" t="s">
        <v>375</v>
      </c>
      <c r="C24" s="386"/>
      <c r="D24" s="388"/>
      <c r="E24" s="389"/>
    </row>
    <row r="25" spans="1:5" ht="30.75" customHeight="1">
      <c r="A25" s="380" t="s">
        <v>376</v>
      </c>
      <c r="B25" s="381" t="s">
        <v>377</v>
      </c>
      <c r="C25" s="382">
        <f>ABS(C27)-ABS(C29)</f>
        <v>0</v>
      </c>
      <c r="D25" s="382">
        <f>ABS(D27)-D29</f>
        <v>0</v>
      </c>
      <c r="E25" s="383">
        <f>ABS(E27)-E29</f>
        <v>0</v>
      </c>
    </row>
    <row r="26" spans="1:5" ht="31.5" customHeight="1">
      <c r="A26" s="392" t="s">
        <v>378</v>
      </c>
      <c r="B26" s="393" t="s">
        <v>379</v>
      </c>
      <c r="C26" s="386">
        <f>C27</f>
        <v>0</v>
      </c>
      <c r="D26" s="386">
        <f>D27</f>
        <v>0</v>
      </c>
      <c r="E26" s="387">
        <f>E27</f>
        <v>0</v>
      </c>
    </row>
    <row r="27" spans="1:5" ht="94.5" customHeight="1">
      <c r="A27" s="392" t="s">
        <v>380</v>
      </c>
      <c r="B27" s="385" t="s">
        <v>381</v>
      </c>
      <c r="C27" s="386"/>
      <c r="D27" s="388"/>
      <c r="E27" s="389"/>
    </row>
    <row r="28" spans="1:5" ht="35.25" customHeight="1">
      <c r="A28" s="392" t="s">
        <v>382</v>
      </c>
      <c r="B28" s="385" t="s">
        <v>383</v>
      </c>
      <c r="C28" s="386">
        <f>C29</f>
        <v>0</v>
      </c>
      <c r="D28" s="386">
        <f>D29</f>
        <v>0</v>
      </c>
      <c r="E28" s="387">
        <f>E29</f>
        <v>0</v>
      </c>
    </row>
    <row r="29" spans="1:5" ht="51" customHeight="1">
      <c r="A29" s="392" t="s">
        <v>384</v>
      </c>
      <c r="B29" s="385" t="s">
        <v>385</v>
      </c>
      <c r="C29" s="386"/>
      <c r="D29" s="388"/>
      <c r="E29" s="389"/>
    </row>
    <row r="30" spans="1:5" ht="27" customHeight="1">
      <c r="A30" s="380" t="s">
        <v>352</v>
      </c>
      <c r="B30" s="381" t="s">
        <v>386</v>
      </c>
      <c r="C30" s="382">
        <f>C35-ABS(C31)</f>
        <v>1011091.79</v>
      </c>
      <c r="D30" s="382">
        <f>D35-ABS(D31)</f>
        <v>0</v>
      </c>
      <c r="E30" s="383">
        <f>E35-ABS(E31)</f>
        <v>0</v>
      </c>
    </row>
    <row r="31" spans="1:5" ht="36.75" customHeight="1">
      <c r="A31" s="392" t="s">
        <v>387</v>
      </c>
      <c r="B31" s="393" t="s">
        <v>388</v>
      </c>
      <c r="C31" s="386">
        <v>4462644.6900000004</v>
      </c>
      <c r="D31" s="386">
        <v>3678041</v>
      </c>
      <c r="E31" s="387">
        <v>4104675</v>
      </c>
    </row>
    <row r="32" spans="1:5" ht="27" customHeight="1">
      <c r="A32" s="392" t="s">
        <v>389</v>
      </c>
      <c r="B32" s="393" t="s">
        <v>390</v>
      </c>
      <c r="C32" s="386">
        <v>4462644.7</v>
      </c>
      <c r="D32" s="386">
        <v>3678041</v>
      </c>
      <c r="E32" s="387">
        <v>4104675</v>
      </c>
    </row>
    <row r="33" spans="1:5" ht="33" customHeight="1">
      <c r="A33" s="392" t="s">
        <v>391</v>
      </c>
      <c r="B33" s="393" t="s">
        <v>392</v>
      </c>
      <c r="C33" s="386">
        <v>4462644.7</v>
      </c>
      <c r="D33" s="386">
        <v>3678041</v>
      </c>
      <c r="E33" s="387">
        <v>4104675</v>
      </c>
    </row>
    <row r="34" spans="1:5" ht="35.25" customHeight="1">
      <c r="A34" s="392" t="s">
        <v>393</v>
      </c>
      <c r="B34" s="385" t="s">
        <v>394</v>
      </c>
      <c r="C34" s="386">
        <v>4462644.7</v>
      </c>
      <c r="D34" s="386">
        <v>3678041</v>
      </c>
      <c r="E34" s="386">
        <v>4104675</v>
      </c>
    </row>
    <row r="35" spans="1:5" ht="27" customHeight="1">
      <c r="A35" s="392" t="s">
        <v>395</v>
      </c>
      <c r="B35" s="393" t="s">
        <v>396</v>
      </c>
      <c r="C35" s="386">
        <f>C36</f>
        <v>5473736.4800000004</v>
      </c>
      <c r="D35" s="386">
        <v>3678041</v>
      </c>
      <c r="E35" s="387">
        <v>4104675</v>
      </c>
    </row>
    <row r="36" spans="1:5" ht="27" customHeight="1">
      <c r="A36" s="384" t="s">
        <v>397</v>
      </c>
      <c r="B36" s="385" t="s">
        <v>398</v>
      </c>
      <c r="C36" s="386">
        <v>5473736.4800000004</v>
      </c>
      <c r="D36" s="386">
        <v>3678041</v>
      </c>
      <c r="E36" s="387">
        <v>4104675</v>
      </c>
    </row>
    <row r="37" spans="1:5" ht="34.5" customHeight="1">
      <c r="A37" s="392" t="s">
        <v>399</v>
      </c>
      <c r="B37" s="393" t="s">
        <v>400</v>
      </c>
      <c r="C37" s="386">
        <v>5473736.4800000004</v>
      </c>
      <c r="D37" s="386">
        <v>3678041</v>
      </c>
      <c r="E37" s="387">
        <v>4104675</v>
      </c>
    </row>
    <row r="38" spans="1:5" ht="31.5" customHeight="1" thickBot="1">
      <c r="A38" s="396" t="s">
        <v>401</v>
      </c>
      <c r="B38" s="397" t="s">
        <v>402</v>
      </c>
      <c r="C38" s="398">
        <v>5473736.4800000004</v>
      </c>
      <c r="D38" s="398">
        <v>3678041</v>
      </c>
      <c r="E38" s="399">
        <v>4104675</v>
      </c>
    </row>
  </sheetData>
  <mergeCells count="4">
    <mergeCell ref="C3:E3"/>
    <mergeCell ref="A6:E6"/>
    <mergeCell ref="A7:E7"/>
    <mergeCell ref="A8:E8"/>
  </mergeCells>
  <phoneticPr fontId="0" type="noConversion"/>
  <pageMargins left="0.19685039370078741" right="0.19685039370078741" top="0.23622047244094491" bottom="0.19685039370078741" header="0.15748031496062992" footer="0.19685039370078741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32"/>
  <sheetViews>
    <sheetView showGridLines="0" zoomScale="80" zoomScaleNormal="80" workbookViewId="0">
      <selection activeCell="V6" sqref="V6"/>
    </sheetView>
  </sheetViews>
  <sheetFormatPr defaultRowHeight="12.75"/>
  <cols>
    <col min="1" max="1" width="0.5703125" style="1" customWidth="1"/>
    <col min="2" max="12" width="0" style="1" hidden="1" customWidth="1"/>
    <col min="13" max="13" width="53.5703125" style="1" customWidth="1"/>
    <col min="14" max="14" width="7.140625" style="1" customWidth="1"/>
    <col min="15" max="15" width="5.42578125" style="1" customWidth="1"/>
    <col min="16" max="16" width="5.28515625" style="1" customWidth="1"/>
    <col min="17" max="17" width="0" style="1" hidden="1" customWidth="1"/>
    <col min="18" max="18" width="3.85546875" style="1" customWidth="1"/>
    <col min="19" max="19" width="2.5703125" style="1" customWidth="1"/>
    <col min="20" max="20" width="4" style="1" customWidth="1"/>
    <col min="21" max="21" width="8.28515625" style="1" customWidth="1"/>
    <col min="22" max="22" width="7.7109375" style="1" customWidth="1"/>
    <col min="23" max="23" width="0" style="1" hidden="1" customWidth="1"/>
    <col min="24" max="24" width="15.140625" style="1" customWidth="1"/>
    <col min="25" max="25" width="14.7109375" style="1" customWidth="1"/>
    <col min="26" max="26" width="15.85546875" style="1" customWidth="1"/>
    <col min="27" max="27" width="2" style="1" customWidth="1"/>
    <col min="28" max="28" width="1.140625" style="1" customWidth="1"/>
    <col min="29" max="16384" width="9.140625" style="1"/>
  </cols>
  <sheetData>
    <row r="1" spans="1:28" ht="12.75" customHeight="1">
      <c r="A1" s="84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2"/>
      <c r="Z1" s="2"/>
      <c r="AA1" s="3"/>
      <c r="AB1" s="2"/>
    </row>
    <row r="2" spans="1:28" ht="12.75" customHeight="1">
      <c r="A2" s="84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5" t="s">
        <v>48</v>
      </c>
      <c r="W2" s="83"/>
      <c r="X2" s="2"/>
      <c r="Y2" s="82"/>
      <c r="Z2" s="2"/>
      <c r="AA2" s="3"/>
      <c r="AB2" s="2"/>
    </row>
    <row r="3" spans="1:28" ht="12.75" customHeight="1">
      <c r="A3" s="84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5" t="s">
        <v>329</v>
      </c>
      <c r="W3" s="83"/>
      <c r="X3" s="2"/>
      <c r="Y3" s="82"/>
      <c r="Z3" s="2"/>
      <c r="AA3" s="3"/>
      <c r="AB3" s="2"/>
    </row>
    <row r="4" spans="1:28" ht="12.75" customHeight="1">
      <c r="A4" s="84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5" t="s">
        <v>328</v>
      </c>
      <c r="W4" s="83"/>
      <c r="X4" s="2"/>
      <c r="Y4" s="82"/>
      <c r="Z4" s="3"/>
      <c r="AA4" s="3"/>
      <c r="AB4" s="2"/>
    </row>
    <row r="5" spans="1:28" ht="12.75" customHeight="1">
      <c r="A5" s="84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4"/>
      <c r="O5" s="4"/>
      <c r="P5" s="2"/>
      <c r="Q5" s="86"/>
      <c r="R5" s="88"/>
      <c r="S5" s="86"/>
      <c r="T5" s="86"/>
      <c r="U5" s="86"/>
      <c r="V5" s="85" t="s">
        <v>678</v>
      </c>
      <c r="W5" s="87"/>
      <c r="X5" s="2"/>
      <c r="Y5" s="86"/>
      <c r="Z5" s="80"/>
      <c r="AA5" s="3"/>
      <c r="AB5" s="2"/>
    </row>
    <row r="6" spans="1:28" ht="12.75" customHeight="1">
      <c r="A6" s="84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5" t="s">
        <v>184</v>
      </c>
      <c r="W6" s="83"/>
      <c r="X6" s="2"/>
      <c r="Y6" s="82"/>
      <c r="Z6" s="2"/>
      <c r="AA6" s="3"/>
      <c r="AB6" s="2"/>
    </row>
    <row r="7" spans="1:28" ht="12.75" customHeight="1">
      <c r="A7" s="84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2"/>
      <c r="Z7" s="3"/>
      <c r="AA7" s="3"/>
      <c r="AB7" s="2"/>
    </row>
    <row r="8" spans="1:28" ht="12.75" customHeight="1">
      <c r="A8" s="77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3"/>
      <c r="AB8" s="2"/>
    </row>
    <row r="9" spans="1:28" ht="12.75" customHeight="1">
      <c r="A9" s="81" t="s">
        <v>83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3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2"/>
      <c r="AA9" s="3"/>
      <c r="AB9" s="2"/>
    </row>
    <row r="10" spans="1:28" ht="12.75" customHeight="1">
      <c r="A10" s="81" t="s">
        <v>84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3"/>
      <c r="N10" s="492"/>
      <c r="O10" s="492"/>
      <c r="P10" s="492"/>
      <c r="Q10" s="492"/>
      <c r="R10" s="492"/>
      <c r="S10" s="492"/>
      <c r="T10" s="492"/>
      <c r="U10" s="492"/>
      <c r="V10" s="492"/>
      <c r="W10" s="492"/>
      <c r="X10" s="492"/>
      <c r="Y10" s="492"/>
      <c r="Z10" s="492"/>
      <c r="AA10" s="3"/>
      <c r="AB10" s="2"/>
    </row>
    <row r="11" spans="1:28" ht="12.75" customHeight="1">
      <c r="A11" s="79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83"/>
      <c r="N11" s="78"/>
      <c r="O11" s="78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3"/>
      <c r="AB11" s="2"/>
    </row>
    <row r="12" spans="1:28" ht="12.75" customHeight="1" thickBot="1">
      <c r="A12" s="77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4"/>
      <c r="Z12" s="7" t="s">
        <v>327</v>
      </c>
      <c r="AA12" s="3"/>
      <c r="AB12" s="2"/>
    </row>
    <row r="13" spans="1:28" ht="43.5" customHeight="1" thickBot="1">
      <c r="A13" s="6"/>
      <c r="B13" s="129"/>
      <c r="C13" s="73"/>
      <c r="D13" s="73"/>
      <c r="E13" s="73"/>
      <c r="F13" s="73"/>
      <c r="G13" s="73"/>
      <c r="H13" s="73"/>
      <c r="I13" s="73"/>
      <c r="J13" s="73"/>
      <c r="K13" s="73"/>
      <c r="L13" s="72"/>
      <c r="M13" s="68" t="s">
        <v>326</v>
      </c>
      <c r="N13" s="70" t="s">
        <v>325</v>
      </c>
      <c r="O13" s="69" t="s">
        <v>324</v>
      </c>
      <c r="P13" s="69" t="s">
        <v>323</v>
      </c>
      <c r="Q13" s="71" t="s">
        <v>322</v>
      </c>
      <c r="R13" s="618" t="s">
        <v>321</v>
      </c>
      <c r="S13" s="618"/>
      <c r="T13" s="618"/>
      <c r="U13" s="618"/>
      <c r="V13" s="70" t="s">
        <v>320</v>
      </c>
      <c r="W13" s="69" t="s">
        <v>319</v>
      </c>
      <c r="X13" s="69" t="s">
        <v>330</v>
      </c>
      <c r="Y13" s="68" t="s">
        <v>55</v>
      </c>
      <c r="Z13" s="67" t="s">
        <v>61</v>
      </c>
      <c r="AA13" s="66"/>
      <c r="AB13" s="3"/>
    </row>
    <row r="14" spans="1:28" ht="12" customHeight="1">
      <c r="A14" s="58"/>
      <c r="B14" s="130"/>
      <c r="C14" s="65"/>
      <c r="D14" s="64"/>
      <c r="E14" s="63"/>
      <c r="F14" s="63"/>
      <c r="G14" s="63"/>
      <c r="H14" s="63"/>
      <c r="I14" s="63"/>
      <c r="J14" s="63"/>
      <c r="K14" s="63"/>
      <c r="L14" s="62"/>
      <c r="M14" s="59">
        <v>1</v>
      </c>
      <c r="N14" s="59">
        <v>2</v>
      </c>
      <c r="O14" s="59">
        <v>3</v>
      </c>
      <c r="P14" s="59">
        <v>4</v>
      </c>
      <c r="Q14" s="61">
        <v>5</v>
      </c>
      <c r="R14" s="619">
        <v>5</v>
      </c>
      <c r="S14" s="619"/>
      <c r="T14" s="619"/>
      <c r="U14" s="619"/>
      <c r="V14" s="60">
        <v>6</v>
      </c>
      <c r="W14" s="59">
        <v>7</v>
      </c>
      <c r="X14" s="59">
        <v>7</v>
      </c>
      <c r="Y14" s="59">
        <v>8</v>
      </c>
      <c r="Z14" s="59">
        <v>9</v>
      </c>
      <c r="AA14" s="58"/>
      <c r="AB14" s="3"/>
    </row>
    <row r="15" spans="1:28" ht="51.75" customHeight="1">
      <c r="A15" s="22"/>
      <c r="B15" s="21"/>
      <c r="C15" s="620" t="s">
        <v>318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2"/>
      <c r="N15" s="57">
        <v>47</v>
      </c>
      <c r="O15" s="56" t="s">
        <v>190</v>
      </c>
      <c r="P15" s="55" t="s">
        <v>190</v>
      </c>
      <c r="Q15" s="13" t="s">
        <v>190</v>
      </c>
      <c r="R15" s="53" t="s">
        <v>190</v>
      </c>
      <c r="S15" s="54" t="s">
        <v>190</v>
      </c>
      <c r="T15" s="53" t="s">
        <v>190</v>
      </c>
      <c r="U15" s="52" t="s">
        <v>190</v>
      </c>
      <c r="V15" s="51" t="s">
        <v>190</v>
      </c>
      <c r="W15" s="8"/>
      <c r="X15" s="141"/>
      <c r="Y15" s="141"/>
      <c r="Z15" s="142"/>
      <c r="AA15" s="7"/>
      <c r="AB15" s="3"/>
    </row>
    <row r="16" spans="1:28" ht="23.25" customHeight="1">
      <c r="A16" s="22"/>
      <c r="B16" s="21"/>
      <c r="C16" s="131"/>
      <c r="D16" s="597" t="s">
        <v>317</v>
      </c>
      <c r="E16" s="598"/>
      <c r="F16" s="598"/>
      <c r="G16" s="598"/>
      <c r="H16" s="598"/>
      <c r="I16" s="598"/>
      <c r="J16" s="598"/>
      <c r="K16" s="598"/>
      <c r="L16" s="598"/>
      <c r="M16" s="623"/>
      <c r="N16" s="50">
        <v>47</v>
      </c>
      <c r="O16" s="49">
        <v>1</v>
      </c>
      <c r="P16" s="48" t="s">
        <v>190</v>
      </c>
      <c r="Q16" s="13" t="s">
        <v>190</v>
      </c>
      <c r="R16" s="46" t="s">
        <v>190</v>
      </c>
      <c r="S16" s="47" t="s">
        <v>190</v>
      </c>
      <c r="T16" s="46" t="s">
        <v>190</v>
      </c>
      <c r="U16" s="45" t="s">
        <v>190</v>
      </c>
      <c r="V16" s="44" t="s">
        <v>190</v>
      </c>
      <c r="W16" s="8"/>
      <c r="X16" s="143">
        <f>X17+X22+X37+X42+X33</f>
        <v>2118442.4</v>
      </c>
      <c r="Y16" s="143">
        <f>Y17+Y22+Y37</f>
        <v>1515297.35</v>
      </c>
      <c r="Z16" s="144">
        <f>Z17+Z22+Z37</f>
        <v>1406262.53</v>
      </c>
      <c r="AA16" s="7"/>
      <c r="AB16" s="3"/>
    </row>
    <row r="17" spans="1:28" ht="54" customHeight="1">
      <c r="A17" s="22"/>
      <c r="B17" s="21"/>
      <c r="C17" s="132"/>
      <c r="D17" s="31"/>
      <c r="E17" s="606" t="s">
        <v>316</v>
      </c>
      <c r="F17" s="607"/>
      <c r="G17" s="607"/>
      <c r="H17" s="607"/>
      <c r="I17" s="607"/>
      <c r="J17" s="607"/>
      <c r="K17" s="607"/>
      <c r="L17" s="607"/>
      <c r="M17" s="608"/>
      <c r="N17" s="94">
        <v>47</v>
      </c>
      <c r="O17" s="95">
        <v>1</v>
      </c>
      <c r="P17" s="96">
        <v>2</v>
      </c>
      <c r="Q17" s="97" t="s">
        <v>190</v>
      </c>
      <c r="R17" s="98" t="s">
        <v>190</v>
      </c>
      <c r="S17" s="99" t="s">
        <v>190</v>
      </c>
      <c r="T17" s="98" t="s">
        <v>190</v>
      </c>
      <c r="U17" s="100" t="s">
        <v>190</v>
      </c>
      <c r="V17" s="101" t="s">
        <v>190</v>
      </c>
      <c r="W17" s="102"/>
      <c r="X17" s="145">
        <f>X18</f>
        <v>500000</v>
      </c>
      <c r="Y17" s="145">
        <f t="shared" ref="Y17:Z20" si="0">Y18</f>
        <v>450000</v>
      </c>
      <c r="Z17" s="146">
        <f t="shared" si="0"/>
        <v>450000</v>
      </c>
      <c r="AA17" s="7"/>
      <c r="AB17" s="3"/>
    </row>
    <row r="18" spans="1:28" ht="67.5" customHeight="1">
      <c r="A18" s="22"/>
      <c r="B18" s="21"/>
      <c r="C18" s="132"/>
      <c r="D18" s="20"/>
      <c r="E18" s="30"/>
      <c r="F18" s="601" t="s">
        <v>76</v>
      </c>
      <c r="G18" s="601"/>
      <c r="H18" s="601"/>
      <c r="I18" s="602"/>
      <c r="J18" s="602"/>
      <c r="K18" s="602"/>
      <c r="L18" s="602"/>
      <c r="M18" s="603"/>
      <c r="N18" s="29">
        <v>47</v>
      </c>
      <c r="O18" s="28">
        <v>1</v>
      </c>
      <c r="P18" s="27">
        <v>2</v>
      </c>
      <c r="Q18" s="13" t="s">
        <v>291</v>
      </c>
      <c r="R18" s="25">
        <v>86</v>
      </c>
      <c r="S18" s="26" t="s">
        <v>194</v>
      </c>
      <c r="T18" s="25" t="s">
        <v>193</v>
      </c>
      <c r="U18" s="24" t="s">
        <v>192</v>
      </c>
      <c r="V18" s="23" t="s">
        <v>190</v>
      </c>
      <c r="W18" s="8"/>
      <c r="X18" s="147">
        <f>X20</f>
        <v>500000</v>
      </c>
      <c r="Y18" s="147">
        <f>Y20</f>
        <v>450000</v>
      </c>
      <c r="Z18" s="148">
        <f>Z20</f>
        <v>450000</v>
      </c>
      <c r="AA18" s="7"/>
      <c r="AB18" s="3"/>
    </row>
    <row r="19" spans="1:28" ht="67.5" customHeight="1">
      <c r="A19" s="22"/>
      <c r="B19" s="21"/>
      <c r="C19" s="132"/>
      <c r="D19" s="20"/>
      <c r="E19" s="30"/>
      <c r="F19" s="17"/>
      <c r="G19" s="17"/>
      <c r="H19" s="17"/>
      <c r="I19" s="208"/>
      <c r="J19" s="208"/>
      <c r="K19" s="208"/>
      <c r="L19" s="208"/>
      <c r="M19" s="37" t="s">
        <v>311</v>
      </c>
      <c r="N19" s="29">
        <v>47</v>
      </c>
      <c r="O19" s="28">
        <v>1</v>
      </c>
      <c r="P19" s="27">
        <v>2</v>
      </c>
      <c r="Q19" s="13"/>
      <c r="R19" s="25">
        <v>86</v>
      </c>
      <c r="S19" s="26">
        <v>0</v>
      </c>
      <c r="T19" s="25">
        <v>1</v>
      </c>
      <c r="U19" s="24">
        <v>0</v>
      </c>
      <c r="V19" s="23"/>
      <c r="W19" s="8"/>
      <c r="X19" s="147">
        <v>500000</v>
      </c>
      <c r="Y19" s="147">
        <v>450000</v>
      </c>
      <c r="Z19" s="148">
        <v>450000</v>
      </c>
      <c r="AA19" s="7"/>
      <c r="AB19" s="3"/>
    </row>
    <row r="20" spans="1:28" ht="35.25" customHeight="1">
      <c r="A20" s="22"/>
      <c r="B20" s="21"/>
      <c r="C20" s="132"/>
      <c r="D20" s="20"/>
      <c r="E20" s="19"/>
      <c r="F20" s="17"/>
      <c r="G20" s="17"/>
      <c r="H20" s="17"/>
      <c r="I20" s="601" t="s">
        <v>89</v>
      </c>
      <c r="J20" s="602"/>
      <c r="K20" s="602"/>
      <c r="L20" s="602"/>
      <c r="M20" s="603"/>
      <c r="N20" s="29">
        <v>47</v>
      </c>
      <c r="O20" s="28">
        <v>1</v>
      </c>
      <c r="P20" s="27">
        <v>2</v>
      </c>
      <c r="Q20" s="13" t="s">
        <v>314</v>
      </c>
      <c r="R20" s="25">
        <v>86</v>
      </c>
      <c r="S20" s="26" t="s">
        <v>194</v>
      </c>
      <c r="T20" s="25">
        <v>1</v>
      </c>
      <c r="U20" s="24">
        <v>0</v>
      </c>
      <c r="V20" s="23" t="s">
        <v>190</v>
      </c>
      <c r="W20" s="8"/>
      <c r="X20" s="147">
        <f>X21</f>
        <v>500000</v>
      </c>
      <c r="Y20" s="147">
        <f t="shared" si="0"/>
        <v>450000</v>
      </c>
      <c r="Z20" s="148">
        <f t="shared" si="0"/>
        <v>450000</v>
      </c>
      <c r="AA20" s="7"/>
      <c r="AB20" s="3"/>
    </row>
    <row r="21" spans="1:28" ht="37.5" customHeight="1">
      <c r="A21" s="22"/>
      <c r="B21" s="21"/>
      <c r="C21" s="132"/>
      <c r="D21" s="20"/>
      <c r="E21" s="38"/>
      <c r="F21" s="37"/>
      <c r="G21" s="37"/>
      <c r="H21" s="37"/>
      <c r="I21" s="36"/>
      <c r="J21" s="604" t="s">
        <v>300</v>
      </c>
      <c r="K21" s="604"/>
      <c r="L21" s="604"/>
      <c r="M21" s="605"/>
      <c r="N21" s="16">
        <v>47</v>
      </c>
      <c r="O21" s="15">
        <v>1</v>
      </c>
      <c r="P21" s="14">
        <v>2</v>
      </c>
      <c r="Q21" s="13" t="s">
        <v>314</v>
      </c>
      <c r="R21" s="11">
        <v>86</v>
      </c>
      <c r="S21" s="12" t="s">
        <v>194</v>
      </c>
      <c r="T21" s="11">
        <v>1</v>
      </c>
      <c r="U21" s="10" t="s">
        <v>313</v>
      </c>
      <c r="V21" s="9" t="s">
        <v>299</v>
      </c>
      <c r="W21" s="8"/>
      <c r="X21" s="149">
        <v>500000</v>
      </c>
      <c r="Y21" s="149">
        <v>450000</v>
      </c>
      <c r="Z21" s="150">
        <v>450000</v>
      </c>
      <c r="AA21" s="7"/>
      <c r="AB21" s="3"/>
    </row>
    <row r="22" spans="1:28" ht="66" customHeight="1">
      <c r="A22" s="22"/>
      <c r="B22" s="21"/>
      <c r="C22" s="132"/>
      <c r="D22" s="20"/>
      <c r="E22" s="606" t="s">
        <v>312</v>
      </c>
      <c r="F22" s="607"/>
      <c r="G22" s="607"/>
      <c r="H22" s="607"/>
      <c r="I22" s="607"/>
      <c r="J22" s="611"/>
      <c r="K22" s="611"/>
      <c r="L22" s="611"/>
      <c r="M22" s="612"/>
      <c r="N22" s="103">
        <v>47</v>
      </c>
      <c r="O22" s="104">
        <v>1</v>
      </c>
      <c r="P22" s="105">
        <v>4</v>
      </c>
      <c r="Q22" s="97" t="s">
        <v>190</v>
      </c>
      <c r="R22" s="133" t="s">
        <v>190</v>
      </c>
      <c r="S22" s="134" t="s">
        <v>190</v>
      </c>
      <c r="T22" s="133" t="s">
        <v>190</v>
      </c>
      <c r="U22" s="135" t="s">
        <v>190</v>
      </c>
      <c r="V22" s="106" t="s">
        <v>190</v>
      </c>
      <c r="W22" s="102"/>
      <c r="X22" s="145">
        <f>X23</f>
        <v>1606744.12</v>
      </c>
      <c r="Y22" s="145">
        <f>Y23</f>
        <v>1065297.3500000001</v>
      </c>
      <c r="Z22" s="146">
        <f t="shared" ref="Y22:Z24" si="1">Z23</f>
        <v>956262.53</v>
      </c>
      <c r="AA22" s="7"/>
      <c r="AB22" s="3"/>
    </row>
    <row r="23" spans="1:28" ht="64.5" customHeight="1">
      <c r="A23" s="22"/>
      <c r="B23" s="21"/>
      <c r="C23" s="132"/>
      <c r="D23" s="20"/>
      <c r="E23" s="30"/>
      <c r="F23" s="601" t="s">
        <v>76</v>
      </c>
      <c r="G23" s="601"/>
      <c r="H23" s="602"/>
      <c r="I23" s="602"/>
      <c r="J23" s="602"/>
      <c r="K23" s="602"/>
      <c r="L23" s="602"/>
      <c r="M23" s="603"/>
      <c r="N23" s="29">
        <v>47</v>
      </c>
      <c r="O23" s="28">
        <v>1</v>
      </c>
      <c r="P23" s="27">
        <v>4</v>
      </c>
      <c r="Q23" s="13" t="s">
        <v>304</v>
      </c>
      <c r="R23" s="25" t="s">
        <v>297</v>
      </c>
      <c r="S23" s="26" t="s">
        <v>194</v>
      </c>
      <c r="T23" s="25" t="s">
        <v>193</v>
      </c>
      <c r="U23" s="24" t="s">
        <v>192</v>
      </c>
      <c r="V23" s="23" t="s">
        <v>190</v>
      </c>
      <c r="W23" s="8"/>
      <c r="X23" s="147">
        <f>X24</f>
        <v>1606744.12</v>
      </c>
      <c r="Y23" s="147">
        <f t="shared" si="1"/>
        <v>1065297.3500000001</v>
      </c>
      <c r="Z23" s="148">
        <f t="shared" si="1"/>
        <v>956262.53</v>
      </c>
      <c r="AA23" s="7"/>
      <c r="AB23" s="3"/>
    </row>
    <row r="24" spans="1:28" ht="35.25" customHeight="1">
      <c r="A24" s="22"/>
      <c r="B24" s="21"/>
      <c r="C24" s="132"/>
      <c r="D24" s="20"/>
      <c r="E24" s="19"/>
      <c r="F24" s="17"/>
      <c r="G24" s="17"/>
      <c r="H24" s="601" t="s">
        <v>311</v>
      </c>
      <c r="I24" s="602"/>
      <c r="J24" s="602"/>
      <c r="K24" s="602"/>
      <c r="L24" s="602"/>
      <c r="M24" s="603"/>
      <c r="N24" s="29">
        <v>47</v>
      </c>
      <c r="O24" s="28">
        <v>1</v>
      </c>
      <c r="P24" s="27">
        <v>4</v>
      </c>
      <c r="Q24" s="13" t="s">
        <v>310</v>
      </c>
      <c r="R24" s="25" t="s">
        <v>297</v>
      </c>
      <c r="S24" s="26" t="s">
        <v>194</v>
      </c>
      <c r="T24" s="25" t="s">
        <v>195</v>
      </c>
      <c r="U24" s="24" t="s">
        <v>192</v>
      </c>
      <c r="V24" s="23" t="s">
        <v>190</v>
      </c>
      <c r="W24" s="8"/>
      <c r="X24" s="147">
        <f>SUM(X25+X29)</f>
        <v>1606744.12</v>
      </c>
      <c r="Y24" s="147">
        <f t="shared" si="1"/>
        <v>1065297.3500000001</v>
      </c>
      <c r="Z24" s="148">
        <f t="shared" si="1"/>
        <v>956262.53</v>
      </c>
      <c r="AA24" s="7"/>
      <c r="AB24" s="3"/>
    </row>
    <row r="25" spans="1:28" ht="23.25" customHeight="1">
      <c r="A25" s="22"/>
      <c r="B25" s="21"/>
      <c r="C25" s="132"/>
      <c r="D25" s="20"/>
      <c r="E25" s="19"/>
      <c r="F25" s="18"/>
      <c r="G25" s="18"/>
      <c r="H25" s="17"/>
      <c r="I25" s="601" t="s">
        <v>309</v>
      </c>
      <c r="J25" s="602"/>
      <c r="K25" s="602"/>
      <c r="L25" s="602"/>
      <c r="M25" s="603"/>
      <c r="N25" s="29">
        <v>47</v>
      </c>
      <c r="O25" s="28">
        <v>1</v>
      </c>
      <c r="P25" s="27">
        <v>4</v>
      </c>
      <c r="Q25" s="13" t="s">
        <v>308</v>
      </c>
      <c r="R25" s="25" t="s">
        <v>297</v>
      </c>
      <c r="S25" s="26" t="s">
        <v>194</v>
      </c>
      <c r="T25" s="25" t="s">
        <v>195</v>
      </c>
      <c r="U25" s="24" t="s">
        <v>307</v>
      </c>
      <c r="V25" s="23" t="s">
        <v>190</v>
      </c>
      <c r="W25" s="8"/>
      <c r="X25" s="147">
        <f>X26+X27+X28</f>
        <v>1537144.12</v>
      </c>
      <c r="Y25" s="147">
        <f>Y26+Y27</f>
        <v>1065297.3500000001</v>
      </c>
      <c r="Z25" s="148">
        <f>Z26+Z27</f>
        <v>956262.53</v>
      </c>
      <c r="AA25" s="7"/>
      <c r="AB25" s="3"/>
    </row>
    <row r="26" spans="1:28" ht="50.25" customHeight="1">
      <c r="A26" s="22"/>
      <c r="B26" s="21"/>
      <c r="C26" s="132"/>
      <c r="D26" s="20"/>
      <c r="E26" s="19"/>
      <c r="F26" s="18"/>
      <c r="G26" s="18"/>
      <c r="H26" s="18"/>
      <c r="I26" s="17"/>
      <c r="J26" s="616" t="s">
        <v>300</v>
      </c>
      <c r="K26" s="616"/>
      <c r="L26" s="616"/>
      <c r="M26" s="617"/>
      <c r="N26" s="29">
        <v>47</v>
      </c>
      <c r="O26" s="28">
        <v>1</v>
      </c>
      <c r="P26" s="27">
        <v>4</v>
      </c>
      <c r="Q26" s="13" t="s">
        <v>308</v>
      </c>
      <c r="R26" s="25" t="s">
        <v>297</v>
      </c>
      <c r="S26" s="26" t="s">
        <v>194</v>
      </c>
      <c r="T26" s="25" t="s">
        <v>195</v>
      </c>
      <c r="U26" s="24" t="s">
        <v>307</v>
      </c>
      <c r="V26" s="23" t="s">
        <v>299</v>
      </c>
      <c r="W26" s="8"/>
      <c r="X26" s="151">
        <v>1105000</v>
      </c>
      <c r="Y26" s="151">
        <v>900000</v>
      </c>
      <c r="Z26" s="152">
        <v>920000</v>
      </c>
      <c r="AA26" s="7"/>
      <c r="AB26" s="3"/>
    </row>
    <row r="27" spans="1:28" ht="51.75" customHeight="1">
      <c r="A27" s="22"/>
      <c r="B27" s="21"/>
      <c r="C27" s="132"/>
      <c r="D27" s="39"/>
      <c r="E27" s="38"/>
      <c r="F27" s="37"/>
      <c r="G27" s="37"/>
      <c r="H27" s="37"/>
      <c r="I27" s="36"/>
      <c r="J27" s="479"/>
      <c r="K27" s="479"/>
      <c r="L27" s="479"/>
      <c r="M27" s="480" t="s">
        <v>234</v>
      </c>
      <c r="N27" s="29">
        <v>47</v>
      </c>
      <c r="O27" s="28">
        <v>1</v>
      </c>
      <c r="P27" s="27">
        <v>4</v>
      </c>
      <c r="Q27" s="13"/>
      <c r="R27" s="25">
        <v>86</v>
      </c>
      <c r="S27" s="26">
        <v>0</v>
      </c>
      <c r="T27" s="25">
        <v>1</v>
      </c>
      <c r="U27" s="24">
        <v>10002</v>
      </c>
      <c r="V27" s="23">
        <v>240</v>
      </c>
      <c r="W27" s="8"/>
      <c r="X27" s="151">
        <v>431953.12</v>
      </c>
      <c r="Y27" s="151">
        <v>165297.35</v>
      </c>
      <c r="Z27" s="152">
        <v>36262.53</v>
      </c>
      <c r="AA27" s="7"/>
      <c r="AB27" s="3"/>
    </row>
    <row r="28" spans="1:28" ht="51.75" customHeight="1">
      <c r="A28" s="22"/>
      <c r="B28" s="21"/>
      <c r="C28" s="132"/>
      <c r="D28" s="39"/>
      <c r="E28" s="38"/>
      <c r="F28" s="37"/>
      <c r="G28" s="37"/>
      <c r="H28" s="37"/>
      <c r="I28" s="36"/>
      <c r="J28" s="479"/>
      <c r="K28" s="479"/>
      <c r="L28" s="479"/>
      <c r="M28" s="480" t="s">
        <v>168</v>
      </c>
      <c r="N28" s="29">
        <v>47</v>
      </c>
      <c r="O28" s="28">
        <v>1</v>
      </c>
      <c r="P28" s="27">
        <v>4</v>
      </c>
      <c r="Q28" s="13"/>
      <c r="R28" s="25">
        <v>86</v>
      </c>
      <c r="S28" s="26">
        <v>0</v>
      </c>
      <c r="T28" s="25">
        <v>1</v>
      </c>
      <c r="U28" s="24">
        <v>10002</v>
      </c>
      <c r="V28" s="23">
        <v>850</v>
      </c>
      <c r="W28" s="8"/>
      <c r="X28" s="151">
        <v>191</v>
      </c>
      <c r="Y28" s="151">
        <v>0</v>
      </c>
      <c r="Z28" s="152">
        <v>0</v>
      </c>
      <c r="AA28" s="7"/>
      <c r="AB28" s="3"/>
    </row>
    <row r="29" spans="1:28" ht="51.75" customHeight="1">
      <c r="A29" s="22"/>
      <c r="B29" s="21"/>
      <c r="C29" s="132"/>
      <c r="D29" s="39"/>
      <c r="E29" s="38"/>
      <c r="F29" s="37"/>
      <c r="G29" s="37"/>
      <c r="H29" s="37"/>
      <c r="I29" s="36"/>
      <c r="J29" s="479"/>
      <c r="K29" s="479"/>
      <c r="L29" s="479"/>
      <c r="M29" s="480" t="s">
        <v>75</v>
      </c>
      <c r="N29" s="29">
        <v>47</v>
      </c>
      <c r="O29" s="28">
        <v>1</v>
      </c>
      <c r="P29" s="27">
        <v>4</v>
      </c>
      <c r="Q29" s="13"/>
      <c r="R29" s="25">
        <v>86</v>
      </c>
      <c r="S29" s="26">
        <v>0</v>
      </c>
      <c r="T29" s="25">
        <v>1</v>
      </c>
      <c r="U29" s="24">
        <v>88888</v>
      </c>
      <c r="V29" s="23"/>
      <c r="W29" s="8"/>
      <c r="X29" s="488">
        <f>SUM(X30)</f>
        <v>69600</v>
      </c>
      <c r="Y29" s="488">
        <f>SUM(Y30)</f>
        <v>0</v>
      </c>
      <c r="Z29" s="489">
        <f>SUM(Z30)</f>
        <v>0</v>
      </c>
      <c r="AA29" s="7"/>
      <c r="AB29" s="3"/>
    </row>
    <row r="30" spans="1:28" ht="70.5" customHeight="1">
      <c r="A30" s="22"/>
      <c r="B30" s="21"/>
      <c r="C30" s="132"/>
      <c r="D30" s="39"/>
      <c r="E30" s="38"/>
      <c r="F30" s="37"/>
      <c r="G30" s="37"/>
      <c r="H30" s="37"/>
      <c r="I30" s="36"/>
      <c r="J30" s="479"/>
      <c r="K30" s="479"/>
      <c r="L30" s="479"/>
      <c r="M30" s="480" t="s">
        <v>300</v>
      </c>
      <c r="N30" s="29">
        <v>47</v>
      </c>
      <c r="O30" s="28">
        <v>1</v>
      </c>
      <c r="P30" s="27">
        <v>4</v>
      </c>
      <c r="Q30" s="13"/>
      <c r="R30" s="25">
        <v>86</v>
      </c>
      <c r="S30" s="26">
        <v>0</v>
      </c>
      <c r="T30" s="25">
        <v>1</v>
      </c>
      <c r="U30" s="24">
        <v>88888</v>
      </c>
      <c r="V30" s="23">
        <v>120</v>
      </c>
      <c r="W30" s="8"/>
      <c r="X30" s="151">
        <v>69600</v>
      </c>
      <c r="Y30" s="151">
        <v>0</v>
      </c>
      <c r="Z30" s="152">
        <v>0</v>
      </c>
      <c r="AA30" s="7"/>
      <c r="AB30" s="3"/>
    </row>
    <row r="31" spans="1:28" ht="18.75" hidden="1" customHeight="1">
      <c r="A31" s="22"/>
      <c r="B31" s="21"/>
      <c r="C31" s="132"/>
      <c r="D31" s="39"/>
      <c r="E31" s="38"/>
      <c r="F31" s="37"/>
      <c r="G31" s="37"/>
      <c r="H31" s="37"/>
      <c r="I31" s="36"/>
      <c r="J31" s="479"/>
      <c r="K31" s="479"/>
      <c r="L31" s="479"/>
      <c r="M31" s="480"/>
      <c r="N31" s="29"/>
      <c r="O31" s="28"/>
      <c r="P31" s="27"/>
      <c r="Q31" s="13"/>
      <c r="R31" s="25"/>
      <c r="S31" s="26"/>
      <c r="T31" s="25"/>
      <c r="U31" s="24"/>
      <c r="V31" s="23"/>
      <c r="W31" s="8"/>
      <c r="X31" s="151"/>
      <c r="Y31" s="151"/>
      <c r="Z31" s="152"/>
      <c r="AA31" s="7"/>
      <c r="AB31" s="3"/>
    </row>
    <row r="32" spans="1:28" ht="55.5" customHeight="1">
      <c r="A32" s="22"/>
      <c r="B32" s="21"/>
      <c r="C32" s="132"/>
      <c r="D32" s="39"/>
      <c r="E32" s="38"/>
      <c r="F32" s="37"/>
      <c r="G32" s="37"/>
      <c r="H32" s="37"/>
      <c r="I32" s="36"/>
      <c r="J32" s="479"/>
      <c r="K32" s="479"/>
      <c r="L32" s="479"/>
      <c r="M32" s="526" t="s">
        <v>96</v>
      </c>
      <c r="N32" s="29">
        <v>47</v>
      </c>
      <c r="O32" s="28">
        <v>1</v>
      </c>
      <c r="P32" s="27">
        <v>6</v>
      </c>
      <c r="Q32" s="13"/>
      <c r="R32" s="25"/>
      <c r="S32" s="26"/>
      <c r="T32" s="25"/>
      <c r="U32" s="24"/>
      <c r="V32" s="23"/>
      <c r="W32" s="8"/>
      <c r="X32" s="488">
        <v>7029.28</v>
      </c>
      <c r="Y32" s="488">
        <v>0</v>
      </c>
      <c r="Z32" s="489">
        <v>0</v>
      </c>
      <c r="AA32" s="7"/>
      <c r="AB32" s="3"/>
    </row>
    <row r="33" spans="1:28" ht="51.75" customHeight="1">
      <c r="A33" s="22"/>
      <c r="B33" s="21"/>
      <c r="C33" s="132"/>
      <c r="D33" s="39"/>
      <c r="E33" s="38"/>
      <c r="F33" s="37"/>
      <c r="G33" s="37"/>
      <c r="H33" s="37"/>
      <c r="I33" s="36"/>
      <c r="J33" s="479"/>
      <c r="K33" s="479"/>
      <c r="L33" s="479"/>
      <c r="M33" s="480" t="s">
        <v>292</v>
      </c>
      <c r="N33" s="29">
        <v>47</v>
      </c>
      <c r="O33" s="28">
        <v>1</v>
      </c>
      <c r="P33" s="27">
        <v>6</v>
      </c>
      <c r="Q33" s="13"/>
      <c r="R33" s="25">
        <v>75</v>
      </c>
      <c r="S33" s="26">
        <v>0</v>
      </c>
      <c r="T33" s="25">
        <v>0</v>
      </c>
      <c r="U33" s="24">
        <v>0</v>
      </c>
      <c r="V33" s="23"/>
      <c r="W33" s="8"/>
      <c r="X33" s="488">
        <f>SUM(X34)</f>
        <v>7029.28</v>
      </c>
      <c r="Y33" s="488">
        <v>0</v>
      </c>
      <c r="Z33" s="489">
        <v>0</v>
      </c>
      <c r="AA33" s="7"/>
      <c r="AB33" s="3"/>
    </row>
    <row r="34" spans="1:28" ht="103.5" customHeight="1">
      <c r="A34" s="22"/>
      <c r="B34" s="21"/>
      <c r="C34" s="132"/>
      <c r="D34" s="39"/>
      <c r="E34" s="38"/>
      <c r="F34" s="37"/>
      <c r="G34" s="37"/>
      <c r="H34" s="37"/>
      <c r="I34" s="36"/>
      <c r="J34" s="479"/>
      <c r="K34" s="479"/>
      <c r="L34" s="479"/>
      <c r="M34" s="480" t="s">
        <v>148</v>
      </c>
      <c r="N34" s="29">
        <v>47</v>
      </c>
      <c r="O34" s="28">
        <v>1</v>
      </c>
      <c r="P34" s="27">
        <v>6</v>
      </c>
      <c r="Q34" s="13"/>
      <c r="R34" s="25">
        <v>75</v>
      </c>
      <c r="S34" s="26">
        <v>0</v>
      </c>
      <c r="T34" s="25">
        <v>0</v>
      </c>
      <c r="U34" s="24">
        <v>61002</v>
      </c>
      <c r="V34" s="23"/>
      <c r="W34" s="8"/>
      <c r="X34" s="488">
        <f>SUM(X35)</f>
        <v>7029.28</v>
      </c>
      <c r="Y34" s="488">
        <v>0</v>
      </c>
      <c r="Z34" s="489">
        <v>0</v>
      </c>
      <c r="AA34" s="7"/>
      <c r="AB34" s="3"/>
    </row>
    <row r="35" spans="1:28" ht="51.75" customHeight="1">
      <c r="A35" s="22"/>
      <c r="B35" s="21"/>
      <c r="C35" s="132"/>
      <c r="D35" s="39"/>
      <c r="E35" s="38"/>
      <c r="F35" s="37"/>
      <c r="G35" s="37"/>
      <c r="H35" s="37"/>
      <c r="I35" s="36"/>
      <c r="J35" s="479"/>
      <c r="K35" s="479"/>
      <c r="L35" s="479"/>
      <c r="M35" s="480" t="s">
        <v>97</v>
      </c>
      <c r="N35" s="29">
        <v>47</v>
      </c>
      <c r="O35" s="28">
        <v>1</v>
      </c>
      <c r="P35" s="27">
        <v>6</v>
      </c>
      <c r="Q35" s="13"/>
      <c r="R35" s="25">
        <v>75</v>
      </c>
      <c r="S35" s="26">
        <v>0</v>
      </c>
      <c r="T35" s="25">
        <v>0</v>
      </c>
      <c r="U35" s="24">
        <v>61002</v>
      </c>
      <c r="V35" s="23">
        <v>540</v>
      </c>
      <c r="W35" s="8"/>
      <c r="X35" s="151">
        <v>7029.28</v>
      </c>
      <c r="Y35" s="151">
        <v>0</v>
      </c>
      <c r="Z35" s="152">
        <v>0</v>
      </c>
      <c r="AA35" s="7"/>
      <c r="AB35" s="3"/>
    </row>
    <row r="36" spans="1:28" ht="51.75" customHeight="1">
      <c r="A36" s="22"/>
      <c r="B36" s="21"/>
      <c r="C36" s="132"/>
      <c r="D36" s="39"/>
      <c r="E36" s="38"/>
      <c r="F36" s="37"/>
      <c r="G36" s="37"/>
      <c r="H36" s="37"/>
      <c r="I36" s="36"/>
      <c r="J36" s="479"/>
      <c r="K36" s="479"/>
      <c r="L36" s="479"/>
      <c r="M36" s="526" t="s">
        <v>146</v>
      </c>
      <c r="N36" s="29">
        <v>47</v>
      </c>
      <c r="O36" s="28">
        <v>1</v>
      </c>
      <c r="P36" s="27">
        <v>13</v>
      </c>
      <c r="Q36" s="13"/>
      <c r="R36" s="25"/>
      <c r="S36" s="26"/>
      <c r="T36" s="25"/>
      <c r="U36" s="24"/>
      <c r="V36" s="23"/>
      <c r="W36" s="8"/>
      <c r="X36" s="488">
        <f>SUM(X37+X40+X42)</f>
        <v>8909</v>
      </c>
      <c r="Y36" s="488">
        <v>0</v>
      </c>
      <c r="Z36" s="489">
        <v>0</v>
      </c>
      <c r="AA36" s="7"/>
      <c r="AB36" s="3"/>
    </row>
    <row r="37" spans="1:28" ht="29.25" customHeight="1">
      <c r="A37" s="22"/>
      <c r="B37" s="21"/>
      <c r="C37" s="132"/>
      <c r="D37" s="39"/>
      <c r="E37" s="38"/>
      <c r="F37" s="37"/>
      <c r="G37" s="37"/>
      <c r="H37" s="37"/>
      <c r="I37" s="36"/>
      <c r="J37" s="479"/>
      <c r="K37" s="479"/>
      <c r="L37" s="479"/>
      <c r="M37" s="480" t="s">
        <v>292</v>
      </c>
      <c r="N37" s="29">
        <v>47</v>
      </c>
      <c r="O37" s="28">
        <v>1</v>
      </c>
      <c r="P37" s="27">
        <v>13</v>
      </c>
      <c r="Q37" s="13"/>
      <c r="R37" s="25">
        <v>75</v>
      </c>
      <c r="S37" s="26">
        <v>0</v>
      </c>
      <c r="T37" s="25">
        <v>0</v>
      </c>
      <c r="U37" s="24">
        <v>0</v>
      </c>
      <c r="V37" s="23"/>
      <c r="W37" s="8"/>
      <c r="X37" s="488">
        <v>660</v>
      </c>
      <c r="Y37" s="488">
        <v>0</v>
      </c>
      <c r="Z37" s="489">
        <v>0</v>
      </c>
      <c r="AA37" s="7"/>
      <c r="AB37" s="3"/>
    </row>
    <row r="38" spans="1:28" ht="29.25" customHeight="1">
      <c r="A38" s="22"/>
      <c r="B38" s="21"/>
      <c r="C38" s="132"/>
      <c r="D38" s="39"/>
      <c r="E38" s="38"/>
      <c r="F38" s="37"/>
      <c r="G38" s="37"/>
      <c r="H38" s="37"/>
      <c r="I38" s="36"/>
      <c r="J38" s="479"/>
      <c r="K38" s="479"/>
      <c r="L38" s="479"/>
      <c r="M38" s="480" t="s">
        <v>53</v>
      </c>
      <c r="N38" s="29">
        <v>47</v>
      </c>
      <c r="O38" s="28">
        <v>1</v>
      </c>
      <c r="P38" s="27">
        <v>13</v>
      </c>
      <c r="Q38" s="13"/>
      <c r="R38" s="25">
        <v>75</v>
      </c>
      <c r="S38" s="26">
        <v>0</v>
      </c>
      <c r="T38" s="25">
        <v>0</v>
      </c>
      <c r="U38" s="24">
        <v>90004</v>
      </c>
      <c r="V38" s="23"/>
      <c r="W38" s="8"/>
      <c r="X38" s="488">
        <v>660</v>
      </c>
      <c r="Y38" s="488">
        <v>0</v>
      </c>
      <c r="Z38" s="489">
        <v>0</v>
      </c>
      <c r="AA38" s="7"/>
      <c r="AB38" s="3"/>
    </row>
    <row r="39" spans="1:28" ht="29.25" customHeight="1">
      <c r="A39" s="22"/>
      <c r="B39" s="21"/>
      <c r="C39" s="132"/>
      <c r="D39" s="39"/>
      <c r="E39" s="38"/>
      <c r="F39" s="37"/>
      <c r="G39" s="37"/>
      <c r="H39" s="37"/>
      <c r="I39" s="36"/>
      <c r="J39" s="479"/>
      <c r="K39" s="479"/>
      <c r="L39" s="479"/>
      <c r="M39" s="480" t="s">
        <v>54</v>
      </c>
      <c r="N39" s="29">
        <v>47</v>
      </c>
      <c r="O39" s="28">
        <v>1</v>
      </c>
      <c r="P39" s="27">
        <v>13</v>
      </c>
      <c r="Q39" s="13"/>
      <c r="R39" s="25">
        <v>75</v>
      </c>
      <c r="S39" s="26">
        <v>0</v>
      </c>
      <c r="T39" s="25">
        <v>0</v>
      </c>
      <c r="U39" s="24">
        <v>90004</v>
      </c>
      <c r="V39" s="23">
        <v>850</v>
      </c>
      <c r="W39" s="8"/>
      <c r="X39" s="151">
        <v>660</v>
      </c>
      <c r="Y39" s="151">
        <v>0</v>
      </c>
      <c r="Z39" s="152">
        <v>0</v>
      </c>
      <c r="AA39" s="7"/>
      <c r="AB39" s="3"/>
    </row>
    <row r="40" spans="1:28" ht="29.25" customHeight="1">
      <c r="A40" s="22"/>
      <c r="B40" s="21"/>
      <c r="C40" s="132"/>
      <c r="D40" s="39"/>
      <c r="E40" s="38"/>
      <c r="F40" s="37"/>
      <c r="G40" s="37"/>
      <c r="H40" s="37"/>
      <c r="I40" s="36"/>
      <c r="J40" s="479"/>
      <c r="K40" s="479"/>
      <c r="L40" s="479"/>
      <c r="M40" s="480" t="s">
        <v>169</v>
      </c>
      <c r="N40" s="29">
        <v>47</v>
      </c>
      <c r="O40" s="28">
        <v>1</v>
      </c>
      <c r="P40" s="27">
        <v>13</v>
      </c>
      <c r="Q40" s="13"/>
      <c r="R40" s="25">
        <v>75</v>
      </c>
      <c r="S40" s="26">
        <v>0</v>
      </c>
      <c r="T40" s="25">
        <v>0</v>
      </c>
      <c r="U40" s="24">
        <v>90010</v>
      </c>
      <c r="V40" s="23"/>
      <c r="W40" s="8"/>
      <c r="X40" s="147">
        <v>4240</v>
      </c>
      <c r="Y40" s="147">
        <v>0</v>
      </c>
      <c r="Z40" s="148">
        <v>0</v>
      </c>
      <c r="AA40" s="7"/>
      <c r="AB40" s="3"/>
    </row>
    <row r="41" spans="1:28" ht="37.5" customHeight="1">
      <c r="A41" s="22"/>
      <c r="B41" s="21"/>
      <c r="C41" s="132"/>
      <c r="D41" s="39"/>
      <c r="E41" s="38"/>
      <c r="F41" s="37"/>
      <c r="G41" s="37"/>
      <c r="H41" s="37"/>
      <c r="I41" s="36"/>
      <c r="J41" s="479"/>
      <c r="K41" s="479"/>
      <c r="L41" s="479"/>
      <c r="M41" s="480" t="s">
        <v>234</v>
      </c>
      <c r="N41" s="29">
        <v>47</v>
      </c>
      <c r="O41" s="28">
        <v>1</v>
      </c>
      <c r="P41" s="27">
        <v>13</v>
      </c>
      <c r="Q41" s="13"/>
      <c r="R41" s="25">
        <v>75</v>
      </c>
      <c r="S41" s="26">
        <v>0</v>
      </c>
      <c r="T41" s="25">
        <v>0</v>
      </c>
      <c r="U41" s="24">
        <v>90010</v>
      </c>
      <c r="V41" s="23">
        <v>240</v>
      </c>
      <c r="W41" s="8"/>
      <c r="X41" s="151">
        <v>4240</v>
      </c>
      <c r="Y41" s="151">
        <v>0</v>
      </c>
      <c r="Z41" s="152">
        <v>0</v>
      </c>
      <c r="AA41" s="7"/>
      <c r="AB41" s="3"/>
    </row>
    <row r="42" spans="1:28" ht="70.5" customHeight="1">
      <c r="A42" s="22"/>
      <c r="B42" s="21"/>
      <c r="C42" s="132"/>
      <c r="D42" s="39"/>
      <c r="E42" s="38"/>
      <c r="F42" s="37"/>
      <c r="G42" s="37"/>
      <c r="H42" s="37"/>
      <c r="I42" s="36"/>
      <c r="J42" s="479"/>
      <c r="K42" s="479"/>
      <c r="L42" s="479"/>
      <c r="M42" s="480" t="s">
        <v>76</v>
      </c>
      <c r="N42" s="29">
        <v>47</v>
      </c>
      <c r="O42" s="28">
        <v>1</v>
      </c>
      <c r="P42" s="27">
        <v>13</v>
      </c>
      <c r="Q42" s="13"/>
      <c r="R42" s="25" t="s">
        <v>69</v>
      </c>
      <c r="S42" s="26"/>
      <c r="T42" s="25"/>
      <c r="U42" s="24"/>
      <c r="V42" s="23"/>
      <c r="W42" s="8"/>
      <c r="X42" s="488">
        <f>SUM(X44)</f>
        <v>4009</v>
      </c>
      <c r="Y42" s="488">
        <v>0</v>
      </c>
      <c r="Z42" s="489">
        <v>0</v>
      </c>
      <c r="AA42" s="7"/>
      <c r="AB42" s="3"/>
    </row>
    <row r="43" spans="1:28" ht="70.5" customHeight="1">
      <c r="A43" s="22"/>
      <c r="B43" s="21"/>
      <c r="C43" s="132"/>
      <c r="D43" s="39"/>
      <c r="E43" s="38"/>
      <c r="F43" s="37"/>
      <c r="G43" s="37"/>
      <c r="H43" s="37"/>
      <c r="I43" s="36"/>
      <c r="J43" s="479"/>
      <c r="K43" s="479"/>
      <c r="L43" s="479"/>
      <c r="M43" s="480" t="s">
        <v>91</v>
      </c>
      <c r="N43" s="29">
        <v>47</v>
      </c>
      <c r="O43" s="28">
        <v>1</v>
      </c>
      <c r="P43" s="27">
        <v>13</v>
      </c>
      <c r="Q43" s="13"/>
      <c r="R43" s="25">
        <v>86</v>
      </c>
      <c r="S43" s="26">
        <v>0</v>
      </c>
      <c r="T43" s="25">
        <v>7</v>
      </c>
      <c r="U43" s="24">
        <v>0</v>
      </c>
      <c r="V43" s="23"/>
      <c r="W43" s="8"/>
      <c r="X43" s="488">
        <f>SUM(X44)</f>
        <v>4009</v>
      </c>
      <c r="Y43" s="488">
        <v>0</v>
      </c>
      <c r="Z43" s="489">
        <v>0</v>
      </c>
      <c r="AA43" s="7"/>
      <c r="AB43" s="3"/>
    </row>
    <row r="44" spans="1:28" ht="29.25" customHeight="1">
      <c r="A44" s="22"/>
      <c r="B44" s="21"/>
      <c r="C44" s="132"/>
      <c r="D44" s="39"/>
      <c r="E44" s="38"/>
      <c r="F44" s="37"/>
      <c r="G44" s="37"/>
      <c r="H44" s="37"/>
      <c r="I44" s="36"/>
      <c r="J44" s="479"/>
      <c r="K44" s="479"/>
      <c r="L44" s="479"/>
      <c r="M44" s="480" t="s">
        <v>68</v>
      </c>
      <c r="N44" s="29">
        <v>47</v>
      </c>
      <c r="O44" s="28">
        <v>1</v>
      </c>
      <c r="P44" s="27">
        <v>13</v>
      </c>
      <c r="Q44" s="13"/>
      <c r="R44" s="25" t="s">
        <v>70</v>
      </c>
      <c r="S44" s="26"/>
      <c r="T44" s="25"/>
      <c r="U44" s="24"/>
      <c r="V44" s="23"/>
      <c r="W44" s="8"/>
      <c r="X44" s="488">
        <f>SUM(X45)</f>
        <v>4009</v>
      </c>
      <c r="Y44" s="488">
        <v>0</v>
      </c>
      <c r="Z44" s="489">
        <v>0</v>
      </c>
      <c r="AA44" s="7"/>
      <c r="AB44" s="3"/>
    </row>
    <row r="45" spans="1:28" ht="17.25" customHeight="1">
      <c r="A45" s="22"/>
      <c r="B45" s="21"/>
      <c r="C45" s="132"/>
      <c r="D45" s="39"/>
      <c r="E45" s="38"/>
      <c r="F45" s="37"/>
      <c r="G45" s="37"/>
      <c r="H45" s="37"/>
      <c r="I45" s="37"/>
      <c r="J45" s="604" t="s">
        <v>54</v>
      </c>
      <c r="K45" s="604"/>
      <c r="L45" s="604"/>
      <c r="M45" s="605"/>
      <c r="N45" s="16">
        <v>47</v>
      </c>
      <c r="O45" s="15">
        <v>1</v>
      </c>
      <c r="P45" s="14">
        <v>13</v>
      </c>
      <c r="Q45" s="13"/>
      <c r="R45" s="11">
        <v>86</v>
      </c>
      <c r="S45" s="12">
        <v>0</v>
      </c>
      <c r="T45" s="11">
        <v>7</v>
      </c>
      <c r="U45" s="10">
        <v>95555</v>
      </c>
      <c r="V45" s="9">
        <v>850</v>
      </c>
      <c r="W45" s="8"/>
      <c r="X45" s="149">
        <v>4009</v>
      </c>
      <c r="Y45" s="149">
        <v>0</v>
      </c>
      <c r="Z45" s="150">
        <v>0</v>
      </c>
      <c r="AA45" s="7"/>
      <c r="AB45" s="3"/>
    </row>
    <row r="46" spans="1:28" ht="23.25" customHeight="1">
      <c r="A46" s="22"/>
      <c r="B46" s="21"/>
      <c r="C46" s="132"/>
      <c r="D46" s="597" t="s">
        <v>306</v>
      </c>
      <c r="E46" s="598"/>
      <c r="F46" s="598"/>
      <c r="G46" s="598"/>
      <c r="H46" s="598"/>
      <c r="I46" s="598"/>
      <c r="J46" s="599"/>
      <c r="K46" s="599"/>
      <c r="L46" s="599"/>
      <c r="M46" s="600"/>
      <c r="N46" s="35">
        <v>47</v>
      </c>
      <c r="O46" s="34">
        <v>2</v>
      </c>
      <c r="P46" s="33" t="s">
        <v>190</v>
      </c>
      <c r="Q46" s="13" t="s">
        <v>190</v>
      </c>
      <c r="R46" s="136" t="s">
        <v>190</v>
      </c>
      <c r="S46" s="137" t="s">
        <v>190</v>
      </c>
      <c r="T46" s="136" t="s">
        <v>190</v>
      </c>
      <c r="U46" s="138" t="s">
        <v>190</v>
      </c>
      <c r="V46" s="32" t="s">
        <v>190</v>
      </c>
      <c r="W46" s="8"/>
      <c r="X46" s="153">
        <f>X47</f>
        <v>89936</v>
      </c>
      <c r="Y46" s="153">
        <f>Y47</f>
        <v>89936</v>
      </c>
      <c r="Z46" s="154">
        <f>Z47</f>
        <v>89936</v>
      </c>
      <c r="AA46" s="7"/>
      <c r="AB46" s="3"/>
    </row>
    <row r="47" spans="1:28" ht="23.25" customHeight="1">
      <c r="A47" s="22"/>
      <c r="B47" s="21"/>
      <c r="C47" s="132"/>
      <c r="D47" s="31"/>
      <c r="E47" s="606" t="s">
        <v>305</v>
      </c>
      <c r="F47" s="607"/>
      <c r="G47" s="607"/>
      <c r="H47" s="607"/>
      <c r="I47" s="607"/>
      <c r="J47" s="607"/>
      <c r="K47" s="607"/>
      <c r="L47" s="607"/>
      <c r="M47" s="608"/>
      <c r="N47" s="94">
        <v>47</v>
      </c>
      <c r="O47" s="95">
        <v>2</v>
      </c>
      <c r="P47" s="96">
        <v>3</v>
      </c>
      <c r="Q47" s="97" t="s">
        <v>190</v>
      </c>
      <c r="R47" s="98" t="s">
        <v>190</v>
      </c>
      <c r="S47" s="99" t="s">
        <v>190</v>
      </c>
      <c r="T47" s="98" t="s">
        <v>190</v>
      </c>
      <c r="U47" s="100" t="s">
        <v>190</v>
      </c>
      <c r="V47" s="101" t="s">
        <v>190</v>
      </c>
      <c r="W47" s="102"/>
      <c r="X47" s="145">
        <f>X48</f>
        <v>89936</v>
      </c>
      <c r="Y47" s="145">
        <f t="shared" ref="Y47:Z49" si="2">Y48</f>
        <v>89936</v>
      </c>
      <c r="Z47" s="146">
        <f t="shared" si="2"/>
        <v>89936</v>
      </c>
      <c r="AA47" s="7"/>
      <c r="AB47" s="3"/>
    </row>
    <row r="48" spans="1:28" ht="67.5" customHeight="1">
      <c r="A48" s="22"/>
      <c r="B48" s="21"/>
      <c r="C48" s="132"/>
      <c r="D48" s="20"/>
      <c r="E48" s="30"/>
      <c r="F48" s="601" t="s">
        <v>77</v>
      </c>
      <c r="G48" s="601"/>
      <c r="H48" s="602"/>
      <c r="I48" s="602"/>
      <c r="J48" s="602"/>
      <c r="K48" s="602"/>
      <c r="L48" s="602"/>
      <c r="M48" s="603"/>
      <c r="N48" s="29">
        <v>47</v>
      </c>
      <c r="O48" s="28">
        <v>2</v>
      </c>
      <c r="P48" s="27">
        <v>3</v>
      </c>
      <c r="Q48" s="13" t="s">
        <v>304</v>
      </c>
      <c r="R48" s="25" t="s">
        <v>297</v>
      </c>
      <c r="S48" s="26" t="s">
        <v>194</v>
      </c>
      <c r="T48" s="25" t="s">
        <v>193</v>
      </c>
      <c r="U48" s="24" t="s">
        <v>192</v>
      </c>
      <c r="V48" s="23" t="s">
        <v>190</v>
      </c>
      <c r="W48" s="8"/>
      <c r="X48" s="147">
        <f>X49</f>
        <v>89936</v>
      </c>
      <c r="Y48" s="147">
        <f t="shared" si="2"/>
        <v>89936</v>
      </c>
      <c r="Z48" s="148">
        <f t="shared" si="2"/>
        <v>89936</v>
      </c>
      <c r="AA48" s="7"/>
      <c r="AB48" s="3"/>
    </row>
    <row r="49" spans="1:28" ht="58.5" customHeight="1">
      <c r="A49" s="22"/>
      <c r="B49" s="21"/>
      <c r="C49" s="132"/>
      <c r="D49" s="20"/>
      <c r="E49" s="19"/>
      <c r="F49" s="17"/>
      <c r="G49" s="17"/>
      <c r="H49" s="601" t="s">
        <v>303</v>
      </c>
      <c r="I49" s="602"/>
      <c r="J49" s="602"/>
      <c r="K49" s="602"/>
      <c r="L49" s="602"/>
      <c r="M49" s="603"/>
      <c r="N49" s="29">
        <v>47</v>
      </c>
      <c r="O49" s="28">
        <v>2</v>
      </c>
      <c r="P49" s="27">
        <v>3</v>
      </c>
      <c r="Q49" s="13" t="s">
        <v>302</v>
      </c>
      <c r="R49" s="25" t="s">
        <v>297</v>
      </c>
      <c r="S49" s="26" t="s">
        <v>194</v>
      </c>
      <c r="T49" s="25" t="s">
        <v>296</v>
      </c>
      <c r="U49" s="24" t="s">
        <v>192</v>
      </c>
      <c r="V49" s="23" t="s">
        <v>190</v>
      </c>
      <c r="W49" s="8"/>
      <c r="X49" s="147">
        <f>X50</f>
        <v>89936</v>
      </c>
      <c r="Y49" s="147">
        <f t="shared" si="2"/>
        <v>89936</v>
      </c>
      <c r="Z49" s="148">
        <f t="shared" si="2"/>
        <v>89936</v>
      </c>
      <c r="AA49" s="7"/>
      <c r="AB49" s="3"/>
    </row>
    <row r="50" spans="1:28" ht="53.25" customHeight="1">
      <c r="A50" s="22"/>
      <c r="B50" s="21"/>
      <c r="C50" s="132"/>
      <c r="D50" s="20"/>
      <c r="E50" s="19"/>
      <c r="F50" s="18"/>
      <c r="G50" s="18"/>
      <c r="H50" s="17"/>
      <c r="I50" s="601" t="s">
        <v>301</v>
      </c>
      <c r="J50" s="602"/>
      <c r="K50" s="602"/>
      <c r="L50" s="602"/>
      <c r="M50" s="603"/>
      <c r="N50" s="29">
        <v>47</v>
      </c>
      <c r="O50" s="28">
        <v>2</v>
      </c>
      <c r="P50" s="27">
        <v>3</v>
      </c>
      <c r="Q50" s="13" t="s">
        <v>298</v>
      </c>
      <c r="R50" s="25" t="s">
        <v>297</v>
      </c>
      <c r="S50" s="26" t="s">
        <v>194</v>
      </c>
      <c r="T50" s="25" t="s">
        <v>296</v>
      </c>
      <c r="U50" s="24" t="s">
        <v>295</v>
      </c>
      <c r="V50" s="23" t="s">
        <v>190</v>
      </c>
      <c r="W50" s="8"/>
      <c r="X50" s="147">
        <f>X51+X52</f>
        <v>89936</v>
      </c>
      <c r="Y50" s="147">
        <f>Y51+Y52</f>
        <v>89936</v>
      </c>
      <c r="Z50" s="148">
        <f>Z51+Z52</f>
        <v>89936</v>
      </c>
      <c r="AA50" s="7"/>
      <c r="AB50" s="3"/>
    </row>
    <row r="51" spans="1:28" ht="36" customHeight="1">
      <c r="A51" s="22"/>
      <c r="B51" s="21"/>
      <c r="C51" s="132"/>
      <c r="D51" s="20"/>
      <c r="E51" s="19"/>
      <c r="F51" s="18"/>
      <c r="G51" s="18"/>
      <c r="H51" s="18"/>
      <c r="I51" s="17"/>
      <c r="J51" s="616" t="s">
        <v>300</v>
      </c>
      <c r="K51" s="616"/>
      <c r="L51" s="616"/>
      <c r="M51" s="617"/>
      <c r="N51" s="29">
        <v>47</v>
      </c>
      <c r="O51" s="28">
        <v>2</v>
      </c>
      <c r="P51" s="27">
        <v>3</v>
      </c>
      <c r="Q51" s="13" t="s">
        <v>298</v>
      </c>
      <c r="R51" s="25" t="s">
        <v>297</v>
      </c>
      <c r="S51" s="26" t="s">
        <v>194</v>
      </c>
      <c r="T51" s="25" t="s">
        <v>296</v>
      </c>
      <c r="U51" s="24" t="s">
        <v>295</v>
      </c>
      <c r="V51" s="23" t="s">
        <v>299</v>
      </c>
      <c r="W51" s="8"/>
      <c r="X51" s="151">
        <v>85932</v>
      </c>
      <c r="Y51" s="151">
        <v>85932</v>
      </c>
      <c r="Z51" s="152">
        <v>85932</v>
      </c>
      <c r="AA51" s="7"/>
      <c r="AB51" s="3"/>
    </row>
    <row r="52" spans="1:28" ht="49.5" customHeight="1">
      <c r="A52" s="22"/>
      <c r="B52" s="21"/>
      <c r="C52" s="132"/>
      <c r="D52" s="39"/>
      <c r="E52" s="38"/>
      <c r="F52" s="37"/>
      <c r="G52" s="37"/>
      <c r="H52" s="37"/>
      <c r="I52" s="37"/>
      <c r="J52" s="604" t="s">
        <v>234</v>
      </c>
      <c r="K52" s="604"/>
      <c r="L52" s="604"/>
      <c r="M52" s="605"/>
      <c r="N52" s="16">
        <v>47</v>
      </c>
      <c r="O52" s="15">
        <v>2</v>
      </c>
      <c r="P52" s="14">
        <v>3</v>
      </c>
      <c r="Q52" s="13" t="s">
        <v>298</v>
      </c>
      <c r="R52" s="11" t="s">
        <v>297</v>
      </c>
      <c r="S52" s="12" t="s">
        <v>194</v>
      </c>
      <c r="T52" s="11" t="s">
        <v>296</v>
      </c>
      <c r="U52" s="10" t="s">
        <v>295</v>
      </c>
      <c r="V52" s="9" t="s">
        <v>229</v>
      </c>
      <c r="W52" s="8"/>
      <c r="X52" s="149">
        <v>4004</v>
      </c>
      <c r="Y52" s="149">
        <v>4004</v>
      </c>
      <c r="Z52" s="150">
        <v>4004</v>
      </c>
      <c r="AA52" s="7"/>
      <c r="AB52" s="3"/>
    </row>
    <row r="53" spans="1:28" ht="32.25" customHeight="1">
      <c r="A53" s="22"/>
      <c r="B53" s="21"/>
      <c r="C53" s="132"/>
      <c r="D53" s="597" t="s">
        <v>294</v>
      </c>
      <c r="E53" s="598"/>
      <c r="F53" s="598"/>
      <c r="G53" s="598"/>
      <c r="H53" s="598"/>
      <c r="I53" s="598"/>
      <c r="J53" s="599"/>
      <c r="K53" s="599"/>
      <c r="L53" s="599"/>
      <c r="M53" s="600"/>
      <c r="N53" s="35">
        <v>47</v>
      </c>
      <c r="O53" s="34">
        <v>3</v>
      </c>
      <c r="P53" s="33" t="s">
        <v>190</v>
      </c>
      <c r="Q53" s="13" t="s">
        <v>190</v>
      </c>
      <c r="R53" s="136" t="s">
        <v>190</v>
      </c>
      <c r="S53" s="137" t="s">
        <v>190</v>
      </c>
      <c r="T53" s="136" t="s">
        <v>190</v>
      </c>
      <c r="U53" s="138" t="s">
        <v>190</v>
      </c>
      <c r="V53" s="32" t="s">
        <v>190</v>
      </c>
      <c r="W53" s="8"/>
      <c r="X53" s="153">
        <f>X54</f>
        <v>10320</v>
      </c>
      <c r="Y53" s="153">
        <f>Y54</f>
        <v>0</v>
      </c>
      <c r="Z53" s="154">
        <f>Z54</f>
        <v>0</v>
      </c>
      <c r="AA53" s="7"/>
      <c r="AB53" s="3"/>
    </row>
    <row r="54" spans="1:28" ht="64.5" customHeight="1">
      <c r="A54" s="22"/>
      <c r="B54" s="21"/>
      <c r="C54" s="132"/>
      <c r="D54" s="31"/>
      <c r="E54" s="606" t="s">
        <v>71</v>
      </c>
      <c r="F54" s="607"/>
      <c r="G54" s="607"/>
      <c r="H54" s="607"/>
      <c r="I54" s="607"/>
      <c r="J54" s="607"/>
      <c r="K54" s="607"/>
      <c r="L54" s="607"/>
      <c r="M54" s="608"/>
      <c r="N54" s="94">
        <v>47</v>
      </c>
      <c r="O54" s="95">
        <v>3</v>
      </c>
      <c r="P54" s="96">
        <v>9</v>
      </c>
      <c r="Q54" s="97" t="s">
        <v>190</v>
      </c>
      <c r="R54" s="98" t="s">
        <v>190</v>
      </c>
      <c r="S54" s="99" t="s">
        <v>190</v>
      </c>
      <c r="T54" s="98" t="s">
        <v>190</v>
      </c>
      <c r="U54" s="100" t="s">
        <v>190</v>
      </c>
      <c r="V54" s="101" t="s">
        <v>190</v>
      </c>
      <c r="W54" s="102"/>
      <c r="X54" s="145">
        <f>X56</f>
        <v>10320</v>
      </c>
      <c r="Y54" s="145">
        <f>Y56</f>
        <v>0</v>
      </c>
      <c r="Z54" s="146">
        <f>Z56</f>
        <v>0</v>
      </c>
      <c r="AA54" s="7"/>
      <c r="AB54" s="3"/>
    </row>
    <row r="55" spans="1:28" ht="84" customHeight="1">
      <c r="A55" s="22"/>
      <c r="B55" s="21"/>
      <c r="C55" s="132"/>
      <c r="D55" s="20"/>
      <c r="E55" s="30"/>
      <c r="F55" s="601" t="s">
        <v>78</v>
      </c>
      <c r="G55" s="601"/>
      <c r="H55" s="601"/>
      <c r="I55" s="602"/>
      <c r="J55" s="602"/>
      <c r="K55" s="602"/>
      <c r="L55" s="602"/>
      <c r="M55" s="603"/>
      <c r="N55" s="29">
        <v>47</v>
      </c>
      <c r="O55" s="28">
        <v>3</v>
      </c>
      <c r="P55" s="27">
        <v>9</v>
      </c>
      <c r="Q55" s="13" t="s">
        <v>291</v>
      </c>
      <c r="R55" s="25">
        <v>85</v>
      </c>
      <c r="S55" s="26" t="s">
        <v>194</v>
      </c>
      <c r="T55" s="25" t="s">
        <v>193</v>
      </c>
      <c r="U55" s="24" t="s">
        <v>192</v>
      </c>
      <c r="V55" s="23" t="s">
        <v>190</v>
      </c>
      <c r="W55" s="8"/>
      <c r="X55" s="147">
        <f>X56</f>
        <v>10320</v>
      </c>
      <c r="Y55" s="147">
        <f>Y56</f>
        <v>0</v>
      </c>
      <c r="Z55" s="148">
        <f>Z56</f>
        <v>0</v>
      </c>
      <c r="AA55" s="7"/>
      <c r="AB55" s="3"/>
    </row>
    <row r="56" spans="1:28" ht="84.75" customHeight="1">
      <c r="A56" s="22"/>
      <c r="B56" s="21"/>
      <c r="C56" s="132"/>
      <c r="D56" s="20"/>
      <c r="E56" s="19"/>
      <c r="F56" s="17"/>
      <c r="G56" s="17"/>
      <c r="H56" s="17"/>
      <c r="I56" s="601" t="s">
        <v>72</v>
      </c>
      <c r="J56" s="602"/>
      <c r="K56" s="602"/>
      <c r="L56" s="602"/>
      <c r="M56" s="603"/>
      <c r="N56" s="29">
        <v>47</v>
      </c>
      <c r="O56" s="28">
        <v>3</v>
      </c>
      <c r="P56" s="27">
        <v>9</v>
      </c>
      <c r="Q56" s="13" t="s">
        <v>290</v>
      </c>
      <c r="R56" s="25">
        <v>85</v>
      </c>
      <c r="S56" s="26" t="s">
        <v>74</v>
      </c>
      <c r="T56" s="25" t="s">
        <v>193</v>
      </c>
      <c r="U56" s="24">
        <v>0</v>
      </c>
      <c r="V56" s="23" t="s">
        <v>190</v>
      </c>
      <c r="W56" s="8"/>
      <c r="X56" s="147">
        <f>X59</f>
        <v>10320</v>
      </c>
      <c r="Y56" s="147">
        <f>Y59</f>
        <v>0</v>
      </c>
      <c r="Z56" s="148">
        <f>Z59</f>
        <v>0</v>
      </c>
      <c r="AA56" s="7"/>
      <c r="AB56" s="3"/>
    </row>
    <row r="57" spans="1:28" ht="66.75" customHeight="1">
      <c r="A57" s="22"/>
      <c r="B57" s="21"/>
      <c r="C57" s="132"/>
      <c r="D57" s="39"/>
      <c r="E57" s="38"/>
      <c r="F57" s="36"/>
      <c r="G57" s="36"/>
      <c r="H57" s="36"/>
      <c r="I57" s="36"/>
      <c r="J57" s="208"/>
      <c r="K57" s="208"/>
      <c r="L57" s="208"/>
      <c r="M57" s="37" t="s">
        <v>73</v>
      </c>
      <c r="N57" s="29">
        <v>47</v>
      </c>
      <c r="O57" s="28">
        <v>3</v>
      </c>
      <c r="P57" s="27">
        <v>9</v>
      </c>
      <c r="Q57" s="13"/>
      <c r="R57" s="25">
        <v>85</v>
      </c>
      <c r="S57" s="26" t="s">
        <v>74</v>
      </c>
      <c r="T57" s="25">
        <v>1</v>
      </c>
      <c r="U57" s="24">
        <v>0</v>
      </c>
      <c r="V57" s="23"/>
      <c r="W57" s="8"/>
      <c r="X57" s="147">
        <f>SUM(X59)</f>
        <v>10320</v>
      </c>
      <c r="Y57" s="147">
        <v>0</v>
      </c>
      <c r="Z57" s="148">
        <v>0</v>
      </c>
      <c r="AA57" s="7"/>
      <c r="AB57" s="3"/>
    </row>
    <row r="58" spans="1:28" ht="66.75" customHeight="1">
      <c r="A58" s="22"/>
      <c r="B58" s="21"/>
      <c r="C58" s="132"/>
      <c r="D58" s="39"/>
      <c r="E58" s="38"/>
      <c r="F58" s="36"/>
      <c r="G58" s="36"/>
      <c r="H58" s="36"/>
      <c r="I58" s="36"/>
      <c r="J58" s="208"/>
      <c r="K58" s="208"/>
      <c r="L58" s="208"/>
      <c r="M58" s="37" t="s">
        <v>147</v>
      </c>
      <c r="N58" s="29">
        <v>47</v>
      </c>
      <c r="O58" s="28">
        <v>3</v>
      </c>
      <c r="P58" s="27">
        <v>9</v>
      </c>
      <c r="Q58" s="13"/>
      <c r="R58" s="25">
        <v>85</v>
      </c>
      <c r="S58" s="26" t="s">
        <v>74</v>
      </c>
      <c r="T58" s="25">
        <v>1</v>
      </c>
      <c r="U58" s="24">
        <v>90055</v>
      </c>
      <c r="V58" s="23"/>
      <c r="W58" s="8"/>
      <c r="X58" s="147">
        <v>10000</v>
      </c>
      <c r="Y58" s="147">
        <v>0</v>
      </c>
      <c r="Z58" s="148">
        <v>0</v>
      </c>
      <c r="AA58" s="7"/>
      <c r="AB58" s="3"/>
    </row>
    <row r="59" spans="1:28" ht="51" customHeight="1">
      <c r="A59" s="22"/>
      <c r="B59" s="21"/>
      <c r="C59" s="132"/>
      <c r="D59" s="39"/>
      <c r="E59" s="38"/>
      <c r="F59" s="37"/>
      <c r="G59" s="37"/>
      <c r="H59" s="37"/>
      <c r="I59" s="36"/>
      <c r="J59" s="604" t="s">
        <v>234</v>
      </c>
      <c r="K59" s="604"/>
      <c r="L59" s="604"/>
      <c r="M59" s="605"/>
      <c r="N59" s="16">
        <v>47</v>
      </c>
      <c r="O59" s="15">
        <v>3</v>
      </c>
      <c r="P59" s="14">
        <v>9</v>
      </c>
      <c r="Q59" s="13" t="s">
        <v>290</v>
      </c>
      <c r="R59" s="11">
        <v>85</v>
      </c>
      <c r="S59" s="12" t="s">
        <v>74</v>
      </c>
      <c r="T59" s="11">
        <v>1</v>
      </c>
      <c r="U59" s="10">
        <v>90055</v>
      </c>
      <c r="V59" s="9" t="s">
        <v>229</v>
      </c>
      <c r="W59" s="8"/>
      <c r="X59" s="149">
        <v>10320</v>
      </c>
      <c r="Y59" s="149">
        <v>0</v>
      </c>
      <c r="Z59" s="150">
        <v>0</v>
      </c>
      <c r="AA59" s="7"/>
      <c r="AB59" s="3"/>
    </row>
    <row r="60" spans="1:28" ht="23.25" customHeight="1">
      <c r="A60" s="22"/>
      <c r="B60" s="21"/>
      <c r="C60" s="132"/>
      <c r="D60" s="597" t="s">
        <v>288</v>
      </c>
      <c r="E60" s="598"/>
      <c r="F60" s="598"/>
      <c r="G60" s="598"/>
      <c r="H60" s="598"/>
      <c r="I60" s="598"/>
      <c r="J60" s="599"/>
      <c r="K60" s="599"/>
      <c r="L60" s="599"/>
      <c r="M60" s="600"/>
      <c r="N60" s="35">
        <v>47</v>
      </c>
      <c r="O60" s="34">
        <v>4</v>
      </c>
      <c r="P60" s="33" t="s">
        <v>190</v>
      </c>
      <c r="Q60" s="13" t="s">
        <v>190</v>
      </c>
      <c r="R60" s="136" t="s">
        <v>190</v>
      </c>
      <c r="S60" s="137" t="s">
        <v>190</v>
      </c>
      <c r="T60" s="136" t="s">
        <v>190</v>
      </c>
      <c r="U60" s="138" t="s">
        <v>190</v>
      </c>
      <c r="V60" s="32" t="s">
        <v>190</v>
      </c>
      <c r="W60" s="8"/>
      <c r="X60" s="153">
        <f>X61+X70</f>
        <v>1985078.74</v>
      </c>
      <c r="Y60" s="153">
        <f>Y61+Y70</f>
        <v>922104.89</v>
      </c>
      <c r="Z60" s="154">
        <f>Z61+Z70</f>
        <v>1324739.45</v>
      </c>
      <c r="AA60" s="7"/>
      <c r="AB60" s="3"/>
    </row>
    <row r="61" spans="1:28" ht="23.25" customHeight="1">
      <c r="A61" s="22"/>
      <c r="B61" s="21"/>
      <c r="C61" s="132"/>
      <c r="D61" s="31"/>
      <c r="E61" s="606" t="s">
        <v>287</v>
      </c>
      <c r="F61" s="607"/>
      <c r="G61" s="607"/>
      <c r="H61" s="607"/>
      <c r="I61" s="607"/>
      <c r="J61" s="607"/>
      <c r="K61" s="607"/>
      <c r="L61" s="607"/>
      <c r="M61" s="608"/>
      <c r="N61" s="94">
        <v>47</v>
      </c>
      <c r="O61" s="95">
        <v>4</v>
      </c>
      <c r="P61" s="96">
        <v>9</v>
      </c>
      <c r="Q61" s="97" t="s">
        <v>190</v>
      </c>
      <c r="R61" s="98" t="s">
        <v>190</v>
      </c>
      <c r="S61" s="99" t="s">
        <v>190</v>
      </c>
      <c r="T61" s="98" t="s">
        <v>190</v>
      </c>
      <c r="U61" s="100" t="s">
        <v>190</v>
      </c>
      <c r="V61" s="101" t="s">
        <v>190</v>
      </c>
      <c r="W61" s="102"/>
      <c r="X61" s="145">
        <f t="shared" ref="X61:Z62" si="3">X62</f>
        <v>1975379.48</v>
      </c>
      <c r="Y61" s="145">
        <f t="shared" si="3"/>
        <v>912104.89</v>
      </c>
      <c r="Z61" s="146">
        <f t="shared" si="3"/>
        <v>1314739.45</v>
      </c>
      <c r="AA61" s="7"/>
      <c r="AB61" s="3"/>
    </row>
    <row r="62" spans="1:28" ht="78.75" customHeight="1">
      <c r="A62" s="22"/>
      <c r="B62" s="21"/>
      <c r="C62" s="132"/>
      <c r="D62" s="20"/>
      <c r="E62" s="30"/>
      <c r="F62" s="601" t="s">
        <v>78</v>
      </c>
      <c r="G62" s="602"/>
      <c r="H62" s="602"/>
      <c r="I62" s="602"/>
      <c r="J62" s="602"/>
      <c r="K62" s="602"/>
      <c r="L62" s="602"/>
      <c r="M62" s="603"/>
      <c r="N62" s="29">
        <v>47</v>
      </c>
      <c r="O62" s="28">
        <v>4</v>
      </c>
      <c r="P62" s="27">
        <v>9</v>
      </c>
      <c r="Q62" s="13" t="s">
        <v>204</v>
      </c>
      <c r="R62" s="25" t="s">
        <v>197</v>
      </c>
      <c r="S62" s="26" t="s">
        <v>194</v>
      </c>
      <c r="T62" s="25" t="s">
        <v>193</v>
      </c>
      <c r="U62" s="24" t="s">
        <v>192</v>
      </c>
      <c r="V62" s="23" t="s">
        <v>190</v>
      </c>
      <c r="W62" s="8"/>
      <c r="X62" s="147">
        <f t="shared" si="3"/>
        <v>1975379.48</v>
      </c>
      <c r="Y62" s="147">
        <f t="shared" si="3"/>
        <v>912104.89</v>
      </c>
      <c r="Z62" s="148">
        <f t="shared" si="3"/>
        <v>1314739.45</v>
      </c>
      <c r="AA62" s="7"/>
      <c r="AB62" s="3"/>
    </row>
    <row r="63" spans="1:28" ht="23.25" customHeight="1">
      <c r="A63" s="22"/>
      <c r="B63" s="21"/>
      <c r="C63" s="132"/>
      <c r="D63" s="20"/>
      <c r="E63" s="19"/>
      <c r="F63" s="17"/>
      <c r="G63" s="601" t="s">
        <v>286</v>
      </c>
      <c r="H63" s="602"/>
      <c r="I63" s="602"/>
      <c r="J63" s="602"/>
      <c r="K63" s="602"/>
      <c r="L63" s="602"/>
      <c r="M63" s="603"/>
      <c r="N63" s="29">
        <v>47</v>
      </c>
      <c r="O63" s="28">
        <v>4</v>
      </c>
      <c r="P63" s="27">
        <v>9</v>
      </c>
      <c r="Q63" s="13" t="s">
        <v>285</v>
      </c>
      <c r="R63" s="25" t="s">
        <v>197</v>
      </c>
      <c r="S63" s="26" t="s">
        <v>209</v>
      </c>
      <c r="T63" s="25" t="s">
        <v>193</v>
      </c>
      <c r="U63" s="24" t="s">
        <v>192</v>
      </c>
      <c r="V63" s="23" t="s">
        <v>190</v>
      </c>
      <c r="W63" s="8"/>
      <c r="X63" s="147">
        <f>X64+X67</f>
        <v>1975379.48</v>
      </c>
      <c r="Y63" s="147">
        <f>Y64+Y67</f>
        <v>912104.89</v>
      </c>
      <c r="Z63" s="148">
        <f>Z64+Z67</f>
        <v>1314739.45</v>
      </c>
      <c r="AA63" s="7"/>
      <c r="AB63" s="3"/>
    </row>
    <row r="64" spans="1:28" ht="34.5" customHeight="1">
      <c r="A64" s="22"/>
      <c r="B64" s="21"/>
      <c r="C64" s="132"/>
      <c r="D64" s="20"/>
      <c r="E64" s="19"/>
      <c r="F64" s="18"/>
      <c r="G64" s="17"/>
      <c r="H64" s="601" t="s">
        <v>284</v>
      </c>
      <c r="I64" s="602"/>
      <c r="J64" s="602"/>
      <c r="K64" s="602"/>
      <c r="L64" s="602"/>
      <c r="M64" s="603"/>
      <c r="N64" s="29">
        <v>47</v>
      </c>
      <c r="O64" s="28">
        <v>4</v>
      </c>
      <c r="P64" s="27">
        <v>9</v>
      </c>
      <c r="Q64" s="13" t="s">
        <v>283</v>
      </c>
      <c r="R64" s="25" t="s">
        <v>197</v>
      </c>
      <c r="S64" s="26" t="s">
        <v>209</v>
      </c>
      <c r="T64" s="25" t="s">
        <v>280</v>
      </c>
      <c r="U64" s="24" t="s">
        <v>192</v>
      </c>
      <c r="V64" s="23" t="s">
        <v>190</v>
      </c>
      <c r="W64" s="8"/>
      <c r="X64" s="147">
        <f t="shared" ref="X64:Z65" si="4">X65</f>
        <v>988691.01</v>
      </c>
      <c r="Y64" s="147">
        <f t="shared" si="4"/>
        <v>0</v>
      </c>
      <c r="Z64" s="148">
        <f t="shared" si="4"/>
        <v>0</v>
      </c>
      <c r="AA64" s="7"/>
      <c r="AB64" s="3"/>
    </row>
    <row r="65" spans="1:28" ht="32.25" customHeight="1">
      <c r="A65" s="22"/>
      <c r="B65" s="21"/>
      <c r="C65" s="132"/>
      <c r="D65" s="20"/>
      <c r="E65" s="19"/>
      <c r="F65" s="18"/>
      <c r="G65" s="18"/>
      <c r="H65" s="17"/>
      <c r="I65" s="601" t="s">
        <v>282</v>
      </c>
      <c r="J65" s="602"/>
      <c r="K65" s="602"/>
      <c r="L65" s="602"/>
      <c r="M65" s="603"/>
      <c r="N65" s="29">
        <v>47</v>
      </c>
      <c r="O65" s="28">
        <v>4</v>
      </c>
      <c r="P65" s="27">
        <v>9</v>
      </c>
      <c r="Q65" s="13" t="s">
        <v>281</v>
      </c>
      <c r="R65" s="25" t="s">
        <v>197</v>
      </c>
      <c r="S65" s="26" t="s">
        <v>209</v>
      </c>
      <c r="T65" s="25" t="s">
        <v>280</v>
      </c>
      <c r="U65" s="24" t="s">
        <v>279</v>
      </c>
      <c r="V65" s="23" t="s">
        <v>190</v>
      </c>
      <c r="W65" s="8"/>
      <c r="X65" s="147">
        <f t="shared" si="4"/>
        <v>988691.01</v>
      </c>
      <c r="Y65" s="147">
        <f t="shared" si="4"/>
        <v>0</v>
      </c>
      <c r="Z65" s="148">
        <f t="shared" si="4"/>
        <v>0</v>
      </c>
      <c r="AA65" s="7"/>
      <c r="AB65" s="3"/>
    </row>
    <row r="66" spans="1:28" ht="42" customHeight="1">
      <c r="A66" s="22"/>
      <c r="B66" s="21"/>
      <c r="C66" s="132"/>
      <c r="D66" s="20"/>
      <c r="E66" s="19"/>
      <c r="F66" s="18"/>
      <c r="G66" s="18"/>
      <c r="H66" s="37"/>
      <c r="I66" s="36"/>
      <c r="J66" s="604" t="s">
        <v>234</v>
      </c>
      <c r="K66" s="604"/>
      <c r="L66" s="604"/>
      <c r="M66" s="605"/>
      <c r="N66" s="16">
        <v>47</v>
      </c>
      <c r="O66" s="15">
        <v>4</v>
      </c>
      <c r="P66" s="14">
        <v>9</v>
      </c>
      <c r="Q66" s="13" t="s">
        <v>281</v>
      </c>
      <c r="R66" s="11" t="s">
        <v>197</v>
      </c>
      <c r="S66" s="12" t="s">
        <v>209</v>
      </c>
      <c r="T66" s="11" t="s">
        <v>280</v>
      </c>
      <c r="U66" s="10" t="s">
        <v>279</v>
      </c>
      <c r="V66" s="9" t="s">
        <v>229</v>
      </c>
      <c r="W66" s="8"/>
      <c r="X66" s="149">
        <v>988691.01</v>
      </c>
      <c r="Y66" s="149">
        <v>0</v>
      </c>
      <c r="Z66" s="150">
        <v>0</v>
      </c>
      <c r="AA66" s="7"/>
      <c r="AB66" s="3"/>
    </row>
    <row r="67" spans="1:28" ht="54" customHeight="1">
      <c r="A67" s="22"/>
      <c r="B67" s="21"/>
      <c r="C67" s="132"/>
      <c r="D67" s="20"/>
      <c r="E67" s="19"/>
      <c r="F67" s="18"/>
      <c r="G67" s="18"/>
      <c r="H67" s="601" t="s">
        <v>278</v>
      </c>
      <c r="I67" s="602"/>
      <c r="J67" s="609"/>
      <c r="K67" s="609"/>
      <c r="L67" s="609"/>
      <c r="M67" s="610"/>
      <c r="N67" s="43">
        <v>47</v>
      </c>
      <c r="O67" s="42">
        <v>4</v>
      </c>
      <c r="P67" s="41">
        <v>9</v>
      </c>
      <c r="Q67" s="13" t="s">
        <v>277</v>
      </c>
      <c r="R67" s="89" t="s">
        <v>197</v>
      </c>
      <c r="S67" s="90" t="s">
        <v>209</v>
      </c>
      <c r="T67" s="89" t="s">
        <v>274</v>
      </c>
      <c r="U67" s="91" t="s">
        <v>192</v>
      </c>
      <c r="V67" s="40" t="s">
        <v>190</v>
      </c>
      <c r="W67" s="8"/>
      <c r="X67" s="155">
        <f t="shared" ref="X67:Z68" si="5">X68</f>
        <v>986688.47</v>
      </c>
      <c r="Y67" s="155">
        <f t="shared" si="5"/>
        <v>912104.89</v>
      </c>
      <c r="Z67" s="156">
        <f t="shared" si="5"/>
        <v>1314739.45</v>
      </c>
      <c r="AA67" s="7"/>
      <c r="AB67" s="3"/>
    </row>
    <row r="68" spans="1:28" ht="29.25" customHeight="1">
      <c r="A68" s="22"/>
      <c r="B68" s="21"/>
      <c r="C68" s="132"/>
      <c r="D68" s="20"/>
      <c r="E68" s="19"/>
      <c r="F68" s="18"/>
      <c r="G68" s="18"/>
      <c r="H68" s="17"/>
      <c r="I68" s="601" t="s">
        <v>276</v>
      </c>
      <c r="J68" s="602"/>
      <c r="K68" s="602"/>
      <c r="L68" s="602"/>
      <c r="M68" s="603"/>
      <c r="N68" s="29">
        <v>47</v>
      </c>
      <c r="O68" s="28">
        <v>4</v>
      </c>
      <c r="P68" s="27">
        <v>9</v>
      </c>
      <c r="Q68" s="13" t="s">
        <v>275</v>
      </c>
      <c r="R68" s="25" t="s">
        <v>197</v>
      </c>
      <c r="S68" s="26" t="s">
        <v>209</v>
      </c>
      <c r="T68" s="25" t="s">
        <v>274</v>
      </c>
      <c r="U68" s="24" t="s">
        <v>273</v>
      </c>
      <c r="V68" s="23" t="s">
        <v>190</v>
      </c>
      <c r="W68" s="8"/>
      <c r="X68" s="147">
        <f t="shared" si="5"/>
        <v>986688.47</v>
      </c>
      <c r="Y68" s="147">
        <f t="shared" si="5"/>
        <v>912104.89</v>
      </c>
      <c r="Z68" s="148">
        <f t="shared" si="5"/>
        <v>1314739.45</v>
      </c>
      <c r="AA68" s="7"/>
      <c r="AB68" s="3"/>
    </row>
    <row r="69" spans="1:28" ht="43.5" customHeight="1">
      <c r="A69" s="22"/>
      <c r="B69" s="21"/>
      <c r="C69" s="132"/>
      <c r="D69" s="20"/>
      <c r="E69" s="38"/>
      <c r="F69" s="37"/>
      <c r="G69" s="37"/>
      <c r="H69" s="37"/>
      <c r="I69" s="36"/>
      <c r="J69" s="604" t="s">
        <v>234</v>
      </c>
      <c r="K69" s="604"/>
      <c r="L69" s="604"/>
      <c r="M69" s="605"/>
      <c r="N69" s="16">
        <v>47</v>
      </c>
      <c r="O69" s="15">
        <v>4</v>
      </c>
      <c r="P69" s="14">
        <v>9</v>
      </c>
      <c r="Q69" s="13" t="s">
        <v>275</v>
      </c>
      <c r="R69" s="11" t="s">
        <v>197</v>
      </c>
      <c r="S69" s="12" t="s">
        <v>209</v>
      </c>
      <c r="T69" s="11" t="s">
        <v>274</v>
      </c>
      <c r="U69" s="10" t="s">
        <v>273</v>
      </c>
      <c r="V69" s="9" t="s">
        <v>229</v>
      </c>
      <c r="W69" s="8"/>
      <c r="X69" s="149">
        <v>986688.47</v>
      </c>
      <c r="Y69" s="149">
        <v>912104.89</v>
      </c>
      <c r="Z69" s="150">
        <v>1314739.45</v>
      </c>
      <c r="AA69" s="7"/>
      <c r="AB69" s="3"/>
    </row>
    <row r="70" spans="1:28" ht="29.25" customHeight="1">
      <c r="A70" s="22"/>
      <c r="B70" s="21"/>
      <c r="C70" s="132"/>
      <c r="D70" s="20"/>
      <c r="E70" s="606" t="s">
        <v>272</v>
      </c>
      <c r="F70" s="607"/>
      <c r="G70" s="607"/>
      <c r="H70" s="607"/>
      <c r="I70" s="607"/>
      <c r="J70" s="611"/>
      <c r="K70" s="611"/>
      <c r="L70" s="611"/>
      <c r="M70" s="612"/>
      <c r="N70" s="103">
        <v>47</v>
      </c>
      <c r="O70" s="104">
        <v>4</v>
      </c>
      <c r="P70" s="105">
        <v>12</v>
      </c>
      <c r="Q70" s="97" t="s">
        <v>190</v>
      </c>
      <c r="R70" s="133" t="s">
        <v>190</v>
      </c>
      <c r="S70" s="134" t="s">
        <v>190</v>
      </c>
      <c r="T70" s="133" t="s">
        <v>190</v>
      </c>
      <c r="U70" s="135" t="s">
        <v>190</v>
      </c>
      <c r="V70" s="106" t="s">
        <v>190</v>
      </c>
      <c r="W70" s="102"/>
      <c r="X70" s="145">
        <f>X71</f>
        <v>9699.26</v>
      </c>
      <c r="Y70" s="145">
        <f t="shared" ref="Y70:Y78" si="6">Y71</f>
        <v>10000</v>
      </c>
      <c r="Z70" s="146">
        <f t="shared" ref="Z70:Z78" si="7">Z71</f>
        <v>10000</v>
      </c>
      <c r="AA70" s="7"/>
      <c r="AB70" s="3"/>
    </row>
    <row r="71" spans="1:28" ht="86.25" customHeight="1">
      <c r="A71" s="22"/>
      <c r="B71" s="21"/>
      <c r="C71" s="132"/>
      <c r="D71" s="20"/>
      <c r="E71" s="30"/>
      <c r="F71" s="601" t="s">
        <v>79</v>
      </c>
      <c r="G71" s="602"/>
      <c r="H71" s="602"/>
      <c r="I71" s="602"/>
      <c r="J71" s="602"/>
      <c r="K71" s="602"/>
      <c r="L71" s="602"/>
      <c r="M71" s="603"/>
      <c r="N71" s="29">
        <v>47</v>
      </c>
      <c r="O71" s="28">
        <v>4</v>
      </c>
      <c r="P71" s="27">
        <v>12</v>
      </c>
      <c r="Q71" s="13" t="s">
        <v>204</v>
      </c>
      <c r="R71" s="25" t="s">
        <v>197</v>
      </c>
      <c r="S71" s="26" t="s">
        <v>194</v>
      </c>
      <c r="T71" s="25" t="s">
        <v>193</v>
      </c>
      <c r="U71" s="24" t="s">
        <v>192</v>
      </c>
      <c r="V71" s="23" t="s">
        <v>190</v>
      </c>
      <c r="W71" s="8"/>
      <c r="X71" s="147">
        <f>X76+SUM(X72+X76)</f>
        <v>9699.26</v>
      </c>
      <c r="Y71" s="147">
        <f>Y76</f>
        <v>10000</v>
      </c>
      <c r="Z71" s="148">
        <f>Z76</f>
        <v>10000</v>
      </c>
      <c r="AA71" s="7"/>
      <c r="AB71" s="3"/>
    </row>
    <row r="72" spans="1:28" ht="86.25" customHeight="1">
      <c r="A72" s="22"/>
      <c r="B72" s="21"/>
      <c r="C72" s="132"/>
      <c r="D72" s="20"/>
      <c r="E72" s="30"/>
      <c r="F72" s="17"/>
      <c r="G72" s="208"/>
      <c r="H72" s="208"/>
      <c r="I72" s="208"/>
      <c r="J72" s="208"/>
      <c r="K72" s="208"/>
      <c r="L72" s="208"/>
      <c r="M72" s="37" t="s">
        <v>170</v>
      </c>
      <c r="N72" s="29">
        <v>47</v>
      </c>
      <c r="O72" s="28">
        <v>4</v>
      </c>
      <c r="P72" s="27">
        <v>12</v>
      </c>
      <c r="Q72" s="13"/>
      <c r="R72" s="25">
        <v>85</v>
      </c>
      <c r="S72" s="26">
        <v>1</v>
      </c>
      <c r="T72" s="25">
        <v>0</v>
      </c>
      <c r="U72" s="24">
        <v>0</v>
      </c>
      <c r="V72" s="23"/>
      <c r="W72" s="8"/>
      <c r="X72" s="147">
        <f>SUM(X73)</f>
        <v>9699.26</v>
      </c>
      <c r="Y72" s="147">
        <v>0</v>
      </c>
      <c r="Z72" s="148">
        <v>0</v>
      </c>
      <c r="AA72" s="7"/>
      <c r="AB72" s="3"/>
    </row>
    <row r="73" spans="1:28" ht="86.25" customHeight="1">
      <c r="A73" s="22"/>
      <c r="B73" s="21"/>
      <c r="C73" s="132"/>
      <c r="D73" s="20"/>
      <c r="E73" s="30"/>
      <c r="F73" s="17"/>
      <c r="G73" s="208"/>
      <c r="H73" s="208"/>
      <c r="I73" s="208"/>
      <c r="J73" s="208"/>
      <c r="K73" s="208"/>
      <c r="L73" s="208"/>
      <c r="M73" s="37" t="s">
        <v>171</v>
      </c>
      <c r="N73" s="29">
        <v>47</v>
      </c>
      <c r="O73" s="28">
        <v>4</v>
      </c>
      <c r="P73" s="27">
        <v>12</v>
      </c>
      <c r="Q73" s="13"/>
      <c r="R73" s="25">
        <v>85</v>
      </c>
      <c r="S73" s="26">
        <v>1</v>
      </c>
      <c r="T73" s="25">
        <v>2</v>
      </c>
      <c r="U73" s="24">
        <v>0</v>
      </c>
      <c r="V73" s="23"/>
      <c r="W73" s="8"/>
      <c r="X73" s="147">
        <f>SUM(X74)</f>
        <v>9699.26</v>
      </c>
      <c r="Y73" s="147">
        <v>0</v>
      </c>
      <c r="Z73" s="148">
        <v>0</v>
      </c>
      <c r="AA73" s="7"/>
      <c r="AB73" s="3"/>
    </row>
    <row r="74" spans="1:28" ht="86.25" customHeight="1">
      <c r="A74" s="22"/>
      <c r="B74" s="21"/>
      <c r="C74" s="132"/>
      <c r="D74" s="20"/>
      <c r="E74" s="30"/>
      <c r="F74" s="17"/>
      <c r="G74" s="208"/>
      <c r="H74" s="208"/>
      <c r="I74" s="208"/>
      <c r="J74" s="208"/>
      <c r="K74" s="208"/>
      <c r="L74" s="208"/>
      <c r="M74" s="37" t="s">
        <v>172</v>
      </c>
      <c r="N74" s="29">
        <v>47</v>
      </c>
      <c r="O74" s="28">
        <v>4</v>
      </c>
      <c r="P74" s="27">
        <v>12</v>
      </c>
      <c r="Q74" s="13"/>
      <c r="R74" s="25">
        <v>85</v>
      </c>
      <c r="S74" s="26">
        <v>1</v>
      </c>
      <c r="T74" s="25">
        <v>2</v>
      </c>
      <c r="U74" s="24">
        <v>90044</v>
      </c>
      <c r="V74" s="23"/>
      <c r="W74" s="8"/>
      <c r="X74" s="147">
        <f>SUM(X75)</f>
        <v>9699.26</v>
      </c>
      <c r="Y74" s="147">
        <v>0</v>
      </c>
      <c r="Z74" s="148">
        <v>0</v>
      </c>
      <c r="AA74" s="7"/>
      <c r="AB74" s="3"/>
    </row>
    <row r="75" spans="1:28" ht="86.25" customHeight="1">
      <c r="A75" s="22"/>
      <c r="B75" s="21"/>
      <c r="C75" s="132"/>
      <c r="D75" s="20"/>
      <c r="E75" s="30"/>
      <c r="F75" s="17"/>
      <c r="G75" s="208"/>
      <c r="H75" s="208"/>
      <c r="I75" s="208"/>
      <c r="J75" s="208"/>
      <c r="K75" s="208"/>
      <c r="L75" s="208"/>
      <c r="M75" s="37" t="s">
        <v>234</v>
      </c>
      <c r="N75" s="29">
        <v>47</v>
      </c>
      <c r="O75" s="28">
        <v>4</v>
      </c>
      <c r="P75" s="27">
        <v>12</v>
      </c>
      <c r="Q75" s="13"/>
      <c r="R75" s="25">
        <v>85</v>
      </c>
      <c r="S75" s="26">
        <v>1</v>
      </c>
      <c r="T75" s="25">
        <v>2</v>
      </c>
      <c r="U75" s="24">
        <v>90044</v>
      </c>
      <c r="V75" s="23">
        <v>240</v>
      </c>
      <c r="W75" s="8"/>
      <c r="X75" s="546">
        <v>9699.26</v>
      </c>
      <c r="Y75" s="546">
        <v>0</v>
      </c>
      <c r="Z75" s="547">
        <v>0</v>
      </c>
      <c r="AA75" s="7"/>
      <c r="AB75" s="3"/>
    </row>
    <row r="76" spans="1:28" ht="39.75" customHeight="1">
      <c r="A76" s="22"/>
      <c r="B76" s="21"/>
      <c r="C76" s="132"/>
      <c r="D76" s="20"/>
      <c r="E76" s="19"/>
      <c r="F76" s="17"/>
      <c r="G76" s="601" t="s">
        <v>271</v>
      </c>
      <c r="H76" s="602"/>
      <c r="I76" s="602"/>
      <c r="J76" s="602"/>
      <c r="K76" s="602"/>
      <c r="L76" s="602"/>
      <c r="M76" s="603"/>
      <c r="N76" s="29">
        <v>47</v>
      </c>
      <c r="O76" s="28">
        <v>4</v>
      </c>
      <c r="P76" s="27">
        <v>12</v>
      </c>
      <c r="Q76" s="13" t="s">
        <v>270</v>
      </c>
      <c r="R76" s="25" t="s">
        <v>197</v>
      </c>
      <c r="S76" s="26" t="s">
        <v>266</v>
      </c>
      <c r="T76" s="25" t="s">
        <v>193</v>
      </c>
      <c r="U76" s="24" t="s">
        <v>192</v>
      </c>
      <c r="V76" s="23" t="s">
        <v>190</v>
      </c>
      <c r="W76" s="8"/>
      <c r="X76" s="147">
        <f>X77</f>
        <v>0</v>
      </c>
      <c r="Y76" s="147">
        <f t="shared" si="6"/>
        <v>10000</v>
      </c>
      <c r="Z76" s="148">
        <f t="shared" si="7"/>
        <v>10000</v>
      </c>
      <c r="AA76" s="7"/>
      <c r="AB76" s="3"/>
    </row>
    <row r="77" spans="1:28" ht="43.5" customHeight="1">
      <c r="A77" s="22"/>
      <c r="B77" s="21"/>
      <c r="C77" s="132"/>
      <c r="D77" s="20"/>
      <c r="E77" s="19"/>
      <c r="F77" s="18"/>
      <c r="G77" s="17"/>
      <c r="H77" s="601" t="s">
        <v>269</v>
      </c>
      <c r="I77" s="602"/>
      <c r="J77" s="602"/>
      <c r="K77" s="602"/>
      <c r="L77" s="602"/>
      <c r="M77" s="603"/>
      <c r="N77" s="29">
        <v>47</v>
      </c>
      <c r="O77" s="28">
        <v>4</v>
      </c>
      <c r="P77" s="27">
        <v>12</v>
      </c>
      <c r="Q77" s="13" t="s">
        <v>268</v>
      </c>
      <c r="R77" s="25" t="s">
        <v>197</v>
      </c>
      <c r="S77" s="26" t="s">
        <v>266</v>
      </c>
      <c r="T77" s="25" t="s">
        <v>256</v>
      </c>
      <c r="U77" s="24" t="s">
        <v>192</v>
      </c>
      <c r="V77" s="23" t="s">
        <v>190</v>
      </c>
      <c r="W77" s="8"/>
      <c r="X77" s="147">
        <f>X78</f>
        <v>0</v>
      </c>
      <c r="Y77" s="147">
        <f t="shared" si="6"/>
        <v>10000</v>
      </c>
      <c r="Z77" s="148">
        <f t="shared" si="7"/>
        <v>10000</v>
      </c>
      <c r="AA77" s="7"/>
      <c r="AB77" s="3"/>
    </row>
    <row r="78" spans="1:28" ht="35.25" customHeight="1">
      <c r="A78" s="22"/>
      <c r="B78" s="21"/>
      <c r="C78" s="132"/>
      <c r="D78" s="20"/>
      <c r="E78" s="19"/>
      <c r="F78" s="18"/>
      <c r="G78" s="18"/>
      <c r="H78" s="17"/>
      <c r="I78" s="601" t="s">
        <v>681</v>
      </c>
      <c r="J78" s="602"/>
      <c r="K78" s="602"/>
      <c r="L78" s="602"/>
      <c r="M78" s="603"/>
      <c r="N78" s="29">
        <v>47</v>
      </c>
      <c r="O78" s="28">
        <v>4</v>
      </c>
      <c r="P78" s="27">
        <v>12</v>
      </c>
      <c r="Q78" s="13" t="s">
        <v>267</v>
      </c>
      <c r="R78" s="25" t="s">
        <v>197</v>
      </c>
      <c r="S78" s="26" t="s">
        <v>266</v>
      </c>
      <c r="T78" s="25" t="s">
        <v>256</v>
      </c>
      <c r="U78" s="24">
        <v>90052</v>
      </c>
      <c r="V78" s="23" t="s">
        <v>190</v>
      </c>
      <c r="W78" s="8"/>
      <c r="X78" s="147">
        <f>X79</f>
        <v>0</v>
      </c>
      <c r="Y78" s="147">
        <f t="shared" si="6"/>
        <v>10000</v>
      </c>
      <c r="Z78" s="148">
        <f t="shared" si="7"/>
        <v>10000</v>
      </c>
      <c r="AA78" s="7"/>
      <c r="AB78" s="3"/>
    </row>
    <row r="79" spans="1:28" ht="48" customHeight="1">
      <c r="A79" s="22"/>
      <c r="B79" s="21"/>
      <c r="C79" s="132"/>
      <c r="D79" s="39"/>
      <c r="E79" s="38"/>
      <c r="F79" s="37"/>
      <c r="G79" s="37"/>
      <c r="H79" s="37"/>
      <c r="I79" s="36"/>
      <c r="J79" s="604" t="s">
        <v>234</v>
      </c>
      <c r="K79" s="604"/>
      <c r="L79" s="604"/>
      <c r="M79" s="605"/>
      <c r="N79" s="16">
        <v>47</v>
      </c>
      <c r="O79" s="15">
        <v>4</v>
      </c>
      <c r="P79" s="14">
        <v>12</v>
      </c>
      <c r="Q79" s="13" t="s">
        <v>267</v>
      </c>
      <c r="R79" s="11" t="s">
        <v>197</v>
      </c>
      <c r="S79" s="12" t="s">
        <v>266</v>
      </c>
      <c r="T79" s="11" t="s">
        <v>256</v>
      </c>
      <c r="U79" s="10">
        <v>90052</v>
      </c>
      <c r="V79" s="9" t="s">
        <v>229</v>
      </c>
      <c r="W79" s="8"/>
      <c r="X79" s="149">
        <v>0</v>
      </c>
      <c r="Y79" s="149">
        <v>10000</v>
      </c>
      <c r="Z79" s="150">
        <v>10000</v>
      </c>
      <c r="AA79" s="7"/>
      <c r="AB79" s="3"/>
    </row>
    <row r="80" spans="1:28" ht="29.25" customHeight="1">
      <c r="A80" s="22"/>
      <c r="B80" s="21"/>
      <c r="C80" s="132"/>
      <c r="D80" s="597" t="s">
        <v>265</v>
      </c>
      <c r="E80" s="598"/>
      <c r="F80" s="598"/>
      <c r="G80" s="598"/>
      <c r="H80" s="598"/>
      <c r="I80" s="598"/>
      <c r="J80" s="599"/>
      <c r="K80" s="599"/>
      <c r="L80" s="599"/>
      <c r="M80" s="600"/>
      <c r="N80" s="35">
        <v>47</v>
      </c>
      <c r="O80" s="34">
        <v>5</v>
      </c>
      <c r="P80" s="33" t="s">
        <v>190</v>
      </c>
      <c r="Q80" s="13" t="s">
        <v>190</v>
      </c>
      <c r="R80" s="136" t="s">
        <v>190</v>
      </c>
      <c r="S80" s="137" t="s">
        <v>190</v>
      </c>
      <c r="T80" s="136" t="s">
        <v>190</v>
      </c>
      <c r="U80" s="138" t="s">
        <v>190</v>
      </c>
      <c r="V80" s="32" t="s">
        <v>190</v>
      </c>
      <c r="W80" s="8"/>
      <c r="X80" s="157">
        <f>X81+X87+X93</f>
        <v>110878.52</v>
      </c>
      <c r="Y80" s="157">
        <f>Y81+Y87+Y93</f>
        <v>30000</v>
      </c>
      <c r="Z80" s="158">
        <f>Z81+Z87+Z93</f>
        <v>30000</v>
      </c>
      <c r="AA80" s="7"/>
      <c r="AB80" s="3"/>
    </row>
    <row r="81" spans="1:28" ht="23.25" customHeight="1">
      <c r="A81" s="22"/>
      <c r="B81" s="21"/>
      <c r="C81" s="132"/>
      <c r="D81" s="31"/>
      <c r="E81" s="606" t="s">
        <v>264</v>
      </c>
      <c r="F81" s="607"/>
      <c r="G81" s="607"/>
      <c r="H81" s="607"/>
      <c r="I81" s="607"/>
      <c r="J81" s="607"/>
      <c r="K81" s="607"/>
      <c r="L81" s="607"/>
      <c r="M81" s="608"/>
      <c r="N81" s="94">
        <v>47</v>
      </c>
      <c r="O81" s="95">
        <v>5</v>
      </c>
      <c r="P81" s="96">
        <v>1</v>
      </c>
      <c r="Q81" s="97" t="s">
        <v>190</v>
      </c>
      <c r="R81" s="98" t="s">
        <v>190</v>
      </c>
      <c r="S81" s="99" t="s">
        <v>190</v>
      </c>
      <c r="T81" s="98" t="s">
        <v>190</v>
      </c>
      <c r="U81" s="100" t="s">
        <v>190</v>
      </c>
      <c r="V81" s="101" t="s">
        <v>190</v>
      </c>
      <c r="W81" s="102"/>
      <c r="X81" s="145">
        <f t="shared" ref="X81:Z85" si="8">X82</f>
        <v>89278.52</v>
      </c>
      <c r="Y81" s="145">
        <f t="shared" si="8"/>
        <v>10000</v>
      </c>
      <c r="Z81" s="146">
        <f t="shared" si="8"/>
        <v>10000</v>
      </c>
      <c r="AA81" s="7"/>
      <c r="AB81" s="3"/>
    </row>
    <row r="82" spans="1:28" ht="72" customHeight="1">
      <c r="A82" s="22"/>
      <c r="B82" s="21"/>
      <c r="C82" s="132"/>
      <c r="D82" s="20"/>
      <c r="E82" s="30"/>
      <c r="F82" s="601" t="s">
        <v>679</v>
      </c>
      <c r="G82" s="602"/>
      <c r="H82" s="602"/>
      <c r="I82" s="602"/>
      <c r="J82" s="602"/>
      <c r="K82" s="602"/>
      <c r="L82" s="602"/>
      <c r="M82" s="603"/>
      <c r="N82" s="29">
        <v>47</v>
      </c>
      <c r="O82" s="28">
        <v>5</v>
      </c>
      <c r="P82" s="27">
        <v>1</v>
      </c>
      <c r="Q82" s="13" t="s">
        <v>204</v>
      </c>
      <c r="R82" s="25" t="s">
        <v>197</v>
      </c>
      <c r="S82" s="26" t="s">
        <v>194</v>
      </c>
      <c r="T82" s="25" t="s">
        <v>193</v>
      </c>
      <c r="U82" s="24" t="s">
        <v>192</v>
      </c>
      <c r="V82" s="23" t="s">
        <v>190</v>
      </c>
      <c r="W82" s="8"/>
      <c r="X82" s="147">
        <f t="shared" si="8"/>
        <v>89278.52</v>
      </c>
      <c r="Y82" s="147">
        <f t="shared" si="8"/>
        <v>10000</v>
      </c>
      <c r="Z82" s="148">
        <f t="shared" si="8"/>
        <v>10000</v>
      </c>
      <c r="AA82" s="7"/>
      <c r="AB82" s="3"/>
    </row>
    <row r="83" spans="1:28" ht="23.25" customHeight="1">
      <c r="A83" s="22"/>
      <c r="B83" s="21"/>
      <c r="C83" s="132"/>
      <c r="D83" s="20"/>
      <c r="E83" s="19"/>
      <c r="F83" s="17"/>
      <c r="G83" s="601" t="s">
        <v>263</v>
      </c>
      <c r="H83" s="602"/>
      <c r="I83" s="602"/>
      <c r="J83" s="602"/>
      <c r="K83" s="602"/>
      <c r="L83" s="602"/>
      <c r="M83" s="603"/>
      <c r="N83" s="29">
        <v>47</v>
      </c>
      <c r="O83" s="28">
        <v>5</v>
      </c>
      <c r="P83" s="27">
        <v>1</v>
      </c>
      <c r="Q83" s="13" t="s">
        <v>262</v>
      </c>
      <c r="R83" s="25" t="s">
        <v>197</v>
      </c>
      <c r="S83" s="26" t="s">
        <v>257</v>
      </c>
      <c r="T83" s="25" t="s">
        <v>193</v>
      </c>
      <c r="U83" s="24" t="s">
        <v>192</v>
      </c>
      <c r="V83" s="23" t="s">
        <v>190</v>
      </c>
      <c r="W83" s="8"/>
      <c r="X83" s="147">
        <f t="shared" si="8"/>
        <v>89278.52</v>
      </c>
      <c r="Y83" s="147">
        <f t="shared" si="8"/>
        <v>10000</v>
      </c>
      <c r="Z83" s="148">
        <f t="shared" si="8"/>
        <v>10000</v>
      </c>
      <c r="AA83" s="7"/>
      <c r="AB83" s="3"/>
    </row>
    <row r="84" spans="1:28" ht="33.75" customHeight="1">
      <c r="A84" s="22"/>
      <c r="B84" s="21"/>
      <c r="C84" s="132"/>
      <c r="D84" s="20"/>
      <c r="E84" s="19"/>
      <c r="F84" s="18"/>
      <c r="G84" s="17"/>
      <c r="H84" s="601" t="s">
        <v>261</v>
      </c>
      <c r="I84" s="602"/>
      <c r="J84" s="602"/>
      <c r="K84" s="602"/>
      <c r="L84" s="602"/>
      <c r="M84" s="603"/>
      <c r="N84" s="29">
        <v>47</v>
      </c>
      <c r="O84" s="28">
        <v>5</v>
      </c>
      <c r="P84" s="27">
        <v>1</v>
      </c>
      <c r="Q84" s="13" t="s">
        <v>260</v>
      </c>
      <c r="R84" s="25" t="s">
        <v>197</v>
      </c>
      <c r="S84" s="26" t="s">
        <v>257</v>
      </c>
      <c r="T84" s="25" t="s">
        <v>256</v>
      </c>
      <c r="U84" s="24" t="s">
        <v>192</v>
      </c>
      <c r="V84" s="23" t="s">
        <v>190</v>
      </c>
      <c r="W84" s="8"/>
      <c r="X84" s="147">
        <f t="shared" si="8"/>
        <v>89278.52</v>
      </c>
      <c r="Y84" s="147">
        <f t="shared" si="8"/>
        <v>10000</v>
      </c>
      <c r="Z84" s="148">
        <f t="shared" si="8"/>
        <v>10000</v>
      </c>
      <c r="AA84" s="7"/>
      <c r="AB84" s="3"/>
    </row>
    <row r="85" spans="1:28" ht="23.25" customHeight="1">
      <c r="A85" s="22"/>
      <c r="B85" s="21"/>
      <c r="C85" s="132"/>
      <c r="D85" s="20"/>
      <c r="E85" s="19"/>
      <c r="F85" s="18"/>
      <c r="G85" s="18"/>
      <c r="H85" s="17"/>
      <c r="I85" s="601" t="s">
        <v>259</v>
      </c>
      <c r="J85" s="602"/>
      <c r="K85" s="602"/>
      <c r="L85" s="602"/>
      <c r="M85" s="603"/>
      <c r="N85" s="29">
        <v>47</v>
      </c>
      <c r="O85" s="28">
        <v>5</v>
      </c>
      <c r="P85" s="27">
        <v>1</v>
      </c>
      <c r="Q85" s="13" t="s">
        <v>258</v>
      </c>
      <c r="R85" s="25" t="s">
        <v>197</v>
      </c>
      <c r="S85" s="26" t="s">
        <v>257</v>
      </c>
      <c r="T85" s="25" t="s">
        <v>256</v>
      </c>
      <c r="U85" s="24" t="s">
        <v>255</v>
      </c>
      <c r="V85" s="23" t="s">
        <v>190</v>
      </c>
      <c r="W85" s="8"/>
      <c r="X85" s="147">
        <f t="shared" si="8"/>
        <v>89278.52</v>
      </c>
      <c r="Y85" s="147">
        <f t="shared" si="8"/>
        <v>10000</v>
      </c>
      <c r="Z85" s="148">
        <f t="shared" si="8"/>
        <v>10000</v>
      </c>
      <c r="AA85" s="7"/>
      <c r="AB85" s="3"/>
    </row>
    <row r="86" spans="1:28" ht="43.5" customHeight="1">
      <c r="A86" s="22"/>
      <c r="B86" s="21"/>
      <c r="C86" s="132"/>
      <c r="D86" s="20"/>
      <c r="E86" s="38"/>
      <c r="F86" s="37"/>
      <c r="G86" s="37"/>
      <c r="H86" s="37"/>
      <c r="I86" s="36"/>
      <c r="J86" s="604" t="s">
        <v>234</v>
      </c>
      <c r="K86" s="604"/>
      <c r="L86" s="604"/>
      <c r="M86" s="605"/>
      <c r="N86" s="16">
        <v>47</v>
      </c>
      <c r="O86" s="15">
        <v>5</v>
      </c>
      <c r="P86" s="14">
        <v>1</v>
      </c>
      <c r="Q86" s="13" t="s">
        <v>258</v>
      </c>
      <c r="R86" s="11" t="s">
        <v>197</v>
      </c>
      <c r="S86" s="12" t="s">
        <v>257</v>
      </c>
      <c r="T86" s="11" t="s">
        <v>256</v>
      </c>
      <c r="U86" s="10" t="s">
        <v>255</v>
      </c>
      <c r="V86" s="9" t="s">
        <v>229</v>
      </c>
      <c r="W86" s="8"/>
      <c r="X86" s="149">
        <v>89278.52</v>
      </c>
      <c r="Y86" s="149">
        <v>10000</v>
      </c>
      <c r="Z86" s="150">
        <v>10000</v>
      </c>
      <c r="AA86" s="7"/>
      <c r="AB86" s="3"/>
    </row>
    <row r="87" spans="1:28" ht="23.25" customHeight="1">
      <c r="A87" s="22"/>
      <c r="B87" s="21"/>
      <c r="C87" s="132"/>
      <c r="D87" s="20"/>
      <c r="E87" s="606" t="s">
        <v>254</v>
      </c>
      <c r="F87" s="607"/>
      <c r="G87" s="607"/>
      <c r="H87" s="607"/>
      <c r="I87" s="607"/>
      <c r="J87" s="611"/>
      <c r="K87" s="611"/>
      <c r="L87" s="611"/>
      <c r="M87" s="612"/>
      <c r="N87" s="103">
        <v>47</v>
      </c>
      <c r="O87" s="104">
        <v>5</v>
      </c>
      <c r="P87" s="105">
        <v>2</v>
      </c>
      <c r="Q87" s="97" t="s">
        <v>190</v>
      </c>
      <c r="R87" s="133" t="s">
        <v>190</v>
      </c>
      <c r="S87" s="134" t="s">
        <v>190</v>
      </c>
      <c r="T87" s="133" t="s">
        <v>190</v>
      </c>
      <c r="U87" s="135" t="s">
        <v>190</v>
      </c>
      <c r="V87" s="106" t="s">
        <v>190</v>
      </c>
      <c r="W87" s="102"/>
      <c r="X87" s="145">
        <f t="shared" ref="X87:Z91" si="9">X88</f>
        <v>0</v>
      </c>
      <c r="Y87" s="145">
        <f t="shared" si="9"/>
        <v>10000</v>
      </c>
      <c r="Z87" s="146">
        <f t="shared" si="9"/>
        <v>10000</v>
      </c>
      <c r="AA87" s="7"/>
      <c r="AB87" s="3"/>
    </row>
    <row r="88" spans="1:28" ht="78.75" customHeight="1">
      <c r="A88" s="22"/>
      <c r="B88" s="21"/>
      <c r="C88" s="132"/>
      <c r="D88" s="20"/>
      <c r="E88" s="30"/>
      <c r="F88" s="601" t="s">
        <v>78</v>
      </c>
      <c r="G88" s="602"/>
      <c r="H88" s="602"/>
      <c r="I88" s="602"/>
      <c r="J88" s="602"/>
      <c r="K88" s="602"/>
      <c r="L88" s="602"/>
      <c r="M88" s="603"/>
      <c r="N88" s="29">
        <v>47</v>
      </c>
      <c r="O88" s="28">
        <v>5</v>
      </c>
      <c r="P88" s="27">
        <v>2</v>
      </c>
      <c r="Q88" s="13" t="s">
        <v>204</v>
      </c>
      <c r="R88" s="25" t="s">
        <v>197</v>
      </c>
      <c r="S88" s="26" t="s">
        <v>194</v>
      </c>
      <c r="T88" s="25" t="s">
        <v>193</v>
      </c>
      <c r="U88" s="24" t="s">
        <v>192</v>
      </c>
      <c r="V88" s="23" t="s">
        <v>190</v>
      </c>
      <c r="W88" s="8"/>
      <c r="X88" s="147">
        <f t="shared" si="9"/>
        <v>0</v>
      </c>
      <c r="Y88" s="147">
        <f t="shared" si="9"/>
        <v>10000</v>
      </c>
      <c r="Z88" s="148">
        <f t="shared" si="9"/>
        <v>10000</v>
      </c>
      <c r="AA88" s="7"/>
      <c r="AB88" s="3"/>
    </row>
    <row r="89" spans="1:28" ht="43.5" customHeight="1">
      <c r="A89" s="22"/>
      <c r="B89" s="21"/>
      <c r="C89" s="132"/>
      <c r="D89" s="20"/>
      <c r="E89" s="19"/>
      <c r="F89" s="17"/>
      <c r="G89" s="601" t="s">
        <v>253</v>
      </c>
      <c r="H89" s="602"/>
      <c r="I89" s="602"/>
      <c r="J89" s="602"/>
      <c r="K89" s="602"/>
      <c r="L89" s="602"/>
      <c r="M89" s="603"/>
      <c r="N89" s="29">
        <v>47</v>
      </c>
      <c r="O89" s="28">
        <v>5</v>
      </c>
      <c r="P89" s="27">
        <v>2</v>
      </c>
      <c r="Q89" s="13" t="s">
        <v>252</v>
      </c>
      <c r="R89" s="25" t="s">
        <v>197</v>
      </c>
      <c r="S89" s="26" t="s">
        <v>247</v>
      </c>
      <c r="T89" s="25" t="s">
        <v>193</v>
      </c>
      <c r="U89" s="24" t="s">
        <v>192</v>
      </c>
      <c r="V89" s="23" t="s">
        <v>190</v>
      </c>
      <c r="W89" s="8"/>
      <c r="X89" s="147">
        <f t="shared" si="9"/>
        <v>0</v>
      </c>
      <c r="Y89" s="147">
        <f t="shared" si="9"/>
        <v>10000</v>
      </c>
      <c r="Z89" s="148">
        <f t="shared" si="9"/>
        <v>10000</v>
      </c>
      <c r="AA89" s="7"/>
      <c r="AB89" s="3"/>
    </row>
    <row r="90" spans="1:28" ht="36" customHeight="1">
      <c r="A90" s="22"/>
      <c r="B90" s="21"/>
      <c r="C90" s="132"/>
      <c r="D90" s="20"/>
      <c r="E90" s="19"/>
      <c r="F90" s="18"/>
      <c r="G90" s="17"/>
      <c r="H90" s="601" t="s">
        <v>251</v>
      </c>
      <c r="I90" s="602"/>
      <c r="J90" s="602"/>
      <c r="K90" s="602"/>
      <c r="L90" s="602"/>
      <c r="M90" s="603"/>
      <c r="N90" s="29">
        <v>47</v>
      </c>
      <c r="O90" s="28">
        <v>5</v>
      </c>
      <c r="P90" s="27">
        <v>2</v>
      </c>
      <c r="Q90" s="13" t="s">
        <v>250</v>
      </c>
      <c r="R90" s="25" t="s">
        <v>197</v>
      </c>
      <c r="S90" s="26" t="s">
        <v>247</v>
      </c>
      <c r="T90" s="25" t="s">
        <v>231</v>
      </c>
      <c r="U90" s="24" t="s">
        <v>192</v>
      </c>
      <c r="V90" s="23" t="s">
        <v>190</v>
      </c>
      <c r="W90" s="8"/>
      <c r="X90" s="147">
        <f t="shared" si="9"/>
        <v>0</v>
      </c>
      <c r="Y90" s="147">
        <f t="shared" si="9"/>
        <v>10000</v>
      </c>
      <c r="Z90" s="148">
        <f t="shared" si="9"/>
        <v>10000</v>
      </c>
      <c r="AA90" s="7"/>
      <c r="AB90" s="3"/>
    </row>
    <row r="91" spans="1:28" ht="23.25" customHeight="1">
      <c r="A91" s="22"/>
      <c r="B91" s="21"/>
      <c r="C91" s="132"/>
      <c r="D91" s="20"/>
      <c r="E91" s="19"/>
      <c r="F91" s="18"/>
      <c r="G91" s="18"/>
      <c r="H91" s="17"/>
      <c r="I91" s="601" t="s">
        <v>249</v>
      </c>
      <c r="J91" s="602"/>
      <c r="K91" s="602"/>
      <c r="L91" s="602"/>
      <c r="M91" s="603"/>
      <c r="N91" s="29">
        <v>47</v>
      </c>
      <c r="O91" s="28">
        <v>5</v>
      </c>
      <c r="P91" s="27">
        <v>2</v>
      </c>
      <c r="Q91" s="13" t="s">
        <v>248</v>
      </c>
      <c r="R91" s="25" t="s">
        <v>197</v>
      </c>
      <c r="S91" s="26" t="s">
        <v>247</v>
      </c>
      <c r="T91" s="25" t="s">
        <v>231</v>
      </c>
      <c r="U91" s="24" t="s">
        <v>246</v>
      </c>
      <c r="V91" s="23" t="s">
        <v>190</v>
      </c>
      <c r="W91" s="8"/>
      <c r="X91" s="147">
        <f t="shared" si="9"/>
        <v>0</v>
      </c>
      <c r="Y91" s="147">
        <f t="shared" si="9"/>
        <v>10000</v>
      </c>
      <c r="Z91" s="148">
        <f t="shared" si="9"/>
        <v>10000</v>
      </c>
      <c r="AA91" s="7"/>
      <c r="AB91" s="3"/>
    </row>
    <row r="92" spans="1:28" ht="43.5" customHeight="1">
      <c r="A92" s="22"/>
      <c r="B92" s="21"/>
      <c r="C92" s="132"/>
      <c r="D92" s="20"/>
      <c r="E92" s="38"/>
      <c r="F92" s="37"/>
      <c r="G92" s="37"/>
      <c r="H92" s="37"/>
      <c r="I92" s="36"/>
      <c r="J92" s="604" t="s">
        <v>234</v>
      </c>
      <c r="K92" s="604"/>
      <c r="L92" s="604"/>
      <c r="M92" s="605"/>
      <c r="N92" s="16">
        <v>47</v>
      </c>
      <c r="O92" s="15">
        <v>5</v>
      </c>
      <c r="P92" s="14">
        <v>2</v>
      </c>
      <c r="Q92" s="13" t="s">
        <v>248</v>
      </c>
      <c r="R92" s="11" t="s">
        <v>197</v>
      </c>
      <c r="S92" s="12" t="s">
        <v>247</v>
      </c>
      <c r="T92" s="11" t="s">
        <v>231</v>
      </c>
      <c r="U92" s="10" t="s">
        <v>246</v>
      </c>
      <c r="V92" s="9" t="s">
        <v>229</v>
      </c>
      <c r="W92" s="8"/>
      <c r="X92" s="149">
        <v>0</v>
      </c>
      <c r="Y92" s="149">
        <v>10000</v>
      </c>
      <c r="Z92" s="150">
        <v>10000</v>
      </c>
      <c r="AA92" s="7"/>
      <c r="AB92" s="3"/>
    </row>
    <row r="93" spans="1:28" ht="23.25" customHeight="1">
      <c r="A93" s="22"/>
      <c r="B93" s="21"/>
      <c r="C93" s="132"/>
      <c r="D93" s="20"/>
      <c r="E93" s="606" t="s">
        <v>245</v>
      </c>
      <c r="F93" s="607"/>
      <c r="G93" s="607"/>
      <c r="H93" s="607"/>
      <c r="I93" s="607"/>
      <c r="J93" s="611"/>
      <c r="K93" s="611"/>
      <c r="L93" s="611"/>
      <c r="M93" s="612"/>
      <c r="N93" s="103">
        <v>47</v>
      </c>
      <c r="O93" s="104">
        <v>5</v>
      </c>
      <c r="P93" s="105">
        <v>3</v>
      </c>
      <c r="Q93" s="97" t="s">
        <v>190</v>
      </c>
      <c r="R93" s="133" t="s">
        <v>190</v>
      </c>
      <c r="S93" s="134" t="s">
        <v>190</v>
      </c>
      <c r="T93" s="133" t="s">
        <v>190</v>
      </c>
      <c r="U93" s="135" t="s">
        <v>190</v>
      </c>
      <c r="V93" s="106" t="s">
        <v>190</v>
      </c>
      <c r="W93" s="102"/>
      <c r="X93" s="159">
        <f t="shared" ref="X93:Z94" si="10">X94</f>
        <v>21600</v>
      </c>
      <c r="Y93" s="159">
        <f t="shared" si="10"/>
        <v>10000</v>
      </c>
      <c r="Z93" s="160">
        <f t="shared" si="10"/>
        <v>10000</v>
      </c>
      <c r="AA93" s="7"/>
      <c r="AB93" s="3"/>
    </row>
    <row r="94" spans="1:28" ht="72" customHeight="1">
      <c r="A94" s="22"/>
      <c r="B94" s="21"/>
      <c r="C94" s="132"/>
      <c r="D94" s="20"/>
      <c r="E94" s="30"/>
      <c r="F94" s="601" t="s">
        <v>78</v>
      </c>
      <c r="G94" s="602"/>
      <c r="H94" s="602"/>
      <c r="I94" s="602"/>
      <c r="J94" s="602"/>
      <c r="K94" s="602"/>
      <c r="L94" s="602"/>
      <c r="M94" s="603"/>
      <c r="N94" s="29">
        <v>47</v>
      </c>
      <c r="O94" s="28">
        <v>5</v>
      </c>
      <c r="P94" s="27">
        <v>3</v>
      </c>
      <c r="Q94" s="13" t="s">
        <v>204</v>
      </c>
      <c r="R94" s="25" t="s">
        <v>197</v>
      </c>
      <c r="S94" s="26" t="s">
        <v>194</v>
      </c>
      <c r="T94" s="25" t="s">
        <v>193</v>
      </c>
      <c r="U94" s="24" t="s">
        <v>192</v>
      </c>
      <c r="V94" s="23" t="s">
        <v>190</v>
      </c>
      <c r="W94" s="8"/>
      <c r="X94" s="147">
        <f t="shared" si="10"/>
        <v>21600</v>
      </c>
      <c r="Y94" s="147">
        <f t="shared" si="10"/>
        <v>10000</v>
      </c>
      <c r="Z94" s="148">
        <f t="shared" si="10"/>
        <v>10000</v>
      </c>
      <c r="AA94" s="7"/>
      <c r="AB94" s="3"/>
    </row>
    <row r="95" spans="1:28" ht="29.25" customHeight="1">
      <c r="A95" s="22"/>
      <c r="B95" s="21"/>
      <c r="C95" s="132"/>
      <c r="D95" s="20"/>
      <c r="E95" s="19"/>
      <c r="F95" s="17"/>
      <c r="G95" s="601" t="s">
        <v>244</v>
      </c>
      <c r="H95" s="602"/>
      <c r="I95" s="602"/>
      <c r="J95" s="602"/>
      <c r="K95" s="602"/>
      <c r="L95" s="602"/>
      <c r="M95" s="603"/>
      <c r="N95" s="29">
        <v>47</v>
      </c>
      <c r="O95" s="28">
        <v>5</v>
      </c>
      <c r="P95" s="27">
        <v>3</v>
      </c>
      <c r="Q95" s="13" t="s">
        <v>243</v>
      </c>
      <c r="R95" s="25" t="s">
        <v>197</v>
      </c>
      <c r="S95" s="26" t="s">
        <v>232</v>
      </c>
      <c r="T95" s="25" t="s">
        <v>193</v>
      </c>
      <c r="U95" s="24" t="s">
        <v>192</v>
      </c>
      <c r="V95" s="23" t="s">
        <v>190</v>
      </c>
      <c r="W95" s="8"/>
      <c r="X95" s="147">
        <f>X96+X99</f>
        <v>21600</v>
      </c>
      <c r="Y95" s="147">
        <f>Y96+Y99</f>
        <v>10000</v>
      </c>
      <c r="Z95" s="148">
        <f>Z96+Z99</f>
        <v>10000</v>
      </c>
      <c r="AA95" s="7"/>
      <c r="AB95" s="3"/>
    </row>
    <row r="96" spans="1:28" ht="29.25" customHeight="1">
      <c r="A96" s="22"/>
      <c r="B96" s="21"/>
      <c r="C96" s="132"/>
      <c r="D96" s="20"/>
      <c r="E96" s="19"/>
      <c r="F96" s="18"/>
      <c r="G96" s="17"/>
      <c r="H96" s="601" t="s">
        <v>242</v>
      </c>
      <c r="I96" s="602"/>
      <c r="J96" s="602"/>
      <c r="K96" s="602"/>
      <c r="L96" s="602"/>
      <c r="M96" s="603"/>
      <c r="N96" s="29">
        <v>47</v>
      </c>
      <c r="O96" s="28">
        <v>5</v>
      </c>
      <c r="P96" s="27">
        <v>3</v>
      </c>
      <c r="Q96" s="13" t="s">
        <v>241</v>
      </c>
      <c r="R96" s="25" t="s">
        <v>197</v>
      </c>
      <c r="S96" s="26" t="s">
        <v>232</v>
      </c>
      <c r="T96" s="25" t="s">
        <v>195</v>
      </c>
      <c r="U96" s="24" t="s">
        <v>192</v>
      </c>
      <c r="V96" s="23" t="s">
        <v>190</v>
      </c>
      <c r="W96" s="8"/>
      <c r="X96" s="147">
        <f t="shared" ref="X96:Z97" si="11">X97</f>
        <v>21600</v>
      </c>
      <c r="Y96" s="147">
        <f t="shared" si="11"/>
        <v>10000</v>
      </c>
      <c r="Z96" s="148">
        <f t="shared" si="11"/>
        <v>10000</v>
      </c>
      <c r="AA96" s="7"/>
      <c r="AB96" s="3"/>
    </row>
    <row r="97" spans="1:28" ht="23.25" customHeight="1">
      <c r="A97" s="22"/>
      <c r="B97" s="21"/>
      <c r="C97" s="132"/>
      <c r="D97" s="20"/>
      <c r="E97" s="19"/>
      <c r="F97" s="18"/>
      <c r="G97" s="18"/>
      <c r="H97" s="17"/>
      <c r="I97" s="601" t="s">
        <v>240</v>
      </c>
      <c r="J97" s="602"/>
      <c r="K97" s="602"/>
      <c r="L97" s="602"/>
      <c r="M97" s="603"/>
      <c r="N97" s="29">
        <v>47</v>
      </c>
      <c r="O97" s="28">
        <v>5</v>
      </c>
      <c r="P97" s="27">
        <v>3</v>
      </c>
      <c r="Q97" s="13" t="s">
        <v>239</v>
      </c>
      <c r="R97" s="25" t="s">
        <v>197</v>
      </c>
      <c r="S97" s="26" t="s">
        <v>232</v>
      </c>
      <c r="T97" s="25" t="s">
        <v>195</v>
      </c>
      <c r="U97" s="24" t="s">
        <v>238</v>
      </c>
      <c r="V97" s="23" t="s">
        <v>190</v>
      </c>
      <c r="W97" s="8"/>
      <c r="X97" s="147">
        <f t="shared" si="11"/>
        <v>21600</v>
      </c>
      <c r="Y97" s="147">
        <f t="shared" si="11"/>
        <v>10000</v>
      </c>
      <c r="Z97" s="148">
        <f t="shared" si="11"/>
        <v>10000</v>
      </c>
      <c r="AA97" s="7"/>
      <c r="AB97" s="3"/>
    </row>
    <row r="98" spans="1:28" ht="42.75" customHeight="1">
      <c r="A98" s="22"/>
      <c r="B98" s="21"/>
      <c r="C98" s="132"/>
      <c r="D98" s="20"/>
      <c r="E98" s="19"/>
      <c r="F98" s="18"/>
      <c r="G98" s="18"/>
      <c r="H98" s="37"/>
      <c r="I98" s="36"/>
      <c r="J98" s="604" t="s">
        <v>234</v>
      </c>
      <c r="K98" s="604"/>
      <c r="L98" s="604"/>
      <c r="M98" s="605"/>
      <c r="N98" s="16">
        <v>47</v>
      </c>
      <c r="O98" s="15">
        <v>5</v>
      </c>
      <c r="P98" s="14">
        <v>3</v>
      </c>
      <c r="Q98" s="13" t="s">
        <v>239</v>
      </c>
      <c r="R98" s="11" t="s">
        <v>197</v>
      </c>
      <c r="S98" s="12" t="s">
        <v>232</v>
      </c>
      <c r="T98" s="11" t="s">
        <v>195</v>
      </c>
      <c r="U98" s="10" t="s">
        <v>238</v>
      </c>
      <c r="V98" s="9" t="s">
        <v>229</v>
      </c>
      <c r="W98" s="8"/>
      <c r="X98" s="149">
        <v>21600</v>
      </c>
      <c r="Y98" s="149">
        <v>10000</v>
      </c>
      <c r="Z98" s="150">
        <v>10000</v>
      </c>
      <c r="AA98" s="7"/>
      <c r="AB98" s="3"/>
    </row>
    <row r="99" spans="1:28" ht="23.25" hidden="1" customHeight="1">
      <c r="A99" s="22"/>
      <c r="B99" s="21"/>
      <c r="C99" s="132"/>
      <c r="D99" s="20"/>
      <c r="E99" s="19"/>
      <c r="F99" s="18"/>
      <c r="G99" s="18"/>
      <c r="H99" s="601" t="s">
        <v>237</v>
      </c>
      <c r="I99" s="602"/>
      <c r="J99" s="609"/>
      <c r="K99" s="609"/>
      <c r="L99" s="609"/>
      <c r="M99" s="610"/>
      <c r="N99" s="43">
        <v>47</v>
      </c>
      <c r="O99" s="42">
        <v>5</v>
      </c>
      <c r="P99" s="41">
        <v>3</v>
      </c>
      <c r="Q99" s="13" t="s">
        <v>236</v>
      </c>
      <c r="R99" s="89" t="s">
        <v>197</v>
      </c>
      <c r="S99" s="90" t="s">
        <v>232</v>
      </c>
      <c r="T99" s="89" t="s">
        <v>231</v>
      </c>
      <c r="U99" s="91" t="s">
        <v>192</v>
      </c>
      <c r="V99" s="40" t="s">
        <v>190</v>
      </c>
      <c r="W99" s="8"/>
      <c r="X99" s="155">
        <f t="shared" ref="X99:Z100" si="12">X100</f>
        <v>0</v>
      </c>
      <c r="Y99" s="155">
        <f t="shared" si="12"/>
        <v>0</v>
      </c>
      <c r="Z99" s="156">
        <f t="shared" si="12"/>
        <v>0</v>
      </c>
      <c r="AA99" s="7"/>
      <c r="AB99" s="3"/>
    </row>
    <row r="100" spans="1:28" ht="23.25" hidden="1" customHeight="1">
      <c r="A100" s="22"/>
      <c r="B100" s="21"/>
      <c r="C100" s="132"/>
      <c r="D100" s="20"/>
      <c r="E100" s="19"/>
      <c r="F100" s="18"/>
      <c r="G100" s="18"/>
      <c r="H100" s="17"/>
      <c r="I100" s="601" t="s">
        <v>235</v>
      </c>
      <c r="J100" s="602"/>
      <c r="K100" s="602"/>
      <c r="L100" s="602"/>
      <c r="M100" s="603"/>
      <c r="N100" s="29">
        <v>47</v>
      </c>
      <c r="O100" s="28">
        <v>5</v>
      </c>
      <c r="P100" s="27">
        <v>3</v>
      </c>
      <c r="Q100" s="13" t="s">
        <v>233</v>
      </c>
      <c r="R100" s="25" t="s">
        <v>197</v>
      </c>
      <c r="S100" s="26" t="s">
        <v>232</v>
      </c>
      <c r="T100" s="25" t="s">
        <v>231</v>
      </c>
      <c r="U100" s="24" t="s">
        <v>230</v>
      </c>
      <c r="V100" s="23" t="s">
        <v>190</v>
      </c>
      <c r="W100" s="8"/>
      <c r="X100" s="147">
        <f t="shared" si="12"/>
        <v>0</v>
      </c>
      <c r="Y100" s="147">
        <f t="shared" si="12"/>
        <v>0</v>
      </c>
      <c r="Z100" s="148">
        <f t="shared" si="12"/>
        <v>0</v>
      </c>
      <c r="AA100" s="7"/>
      <c r="AB100" s="3"/>
    </row>
    <row r="101" spans="1:28" ht="43.5" hidden="1" customHeight="1">
      <c r="A101" s="22"/>
      <c r="B101" s="21"/>
      <c r="C101" s="132"/>
      <c r="D101" s="39"/>
      <c r="E101" s="38"/>
      <c r="F101" s="37"/>
      <c r="G101" s="37"/>
      <c r="H101" s="37"/>
      <c r="I101" s="36"/>
      <c r="J101" s="604" t="s">
        <v>234</v>
      </c>
      <c r="K101" s="604"/>
      <c r="L101" s="604"/>
      <c r="M101" s="605"/>
      <c r="N101" s="16">
        <v>47</v>
      </c>
      <c r="O101" s="15">
        <v>5</v>
      </c>
      <c r="P101" s="14">
        <v>3</v>
      </c>
      <c r="Q101" s="13" t="s">
        <v>233</v>
      </c>
      <c r="R101" s="11" t="s">
        <v>197</v>
      </c>
      <c r="S101" s="12" t="s">
        <v>232</v>
      </c>
      <c r="T101" s="11" t="s">
        <v>231</v>
      </c>
      <c r="U101" s="10" t="s">
        <v>230</v>
      </c>
      <c r="V101" s="9" t="s">
        <v>229</v>
      </c>
      <c r="W101" s="8"/>
      <c r="X101" s="149">
        <v>0</v>
      </c>
      <c r="Y101" s="149">
        <v>0</v>
      </c>
      <c r="Z101" s="150">
        <v>0</v>
      </c>
      <c r="AA101" s="7"/>
      <c r="AB101" s="3"/>
    </row>
    <row r="102" spans="1:28" ht="23.25" customHeight="1">
      <c r="A102" s="22"/>
      <c r="B102" s="21"/>
      <c r="C102" s="132"/>
      <c r="D102" s="597" t="s">
        <v>228</v>
      </c>
      <c r="E102" s="598"/>
      <c r="F102" s="598"/>
      <c r="G102" s="598"/>
      <c r="H102" s="598"/>
      <c r="I102" s="598"/>
      <c r="J102" s="599"/>
      <c r="K102" s="599"/>
      <c r="L102" s="599"/>
      <c r="M102" s="600"/>
      <c r="N102" s="35">
        <v>47</v>
      </c>
      <c r="O102" s="34">
        <v>8</v>
      </c>
      <c r="P102" s="33" t="s">
        <v>190</v>
      </c>
      <c r="Q102" s="13" t="s">
        <v>190</v>
      </c>
      <c r="R102" s="136" t="s">
        <v>190</v>
      </c>
      <c r="S102" s="137" t="s">
        <v>190</v>
      </c>
      <c r="T102" s="136" t="s">
        <v>190</v>
      </c>
      <c r="U102" s="138" t="s">
        <v>190</v>
      </c>
      <c r="V102" s="32" t="s">
        <v>190</v>
      </c>
      <c r="W102" s="8"/>
      <c r="X102" s="153">
        <f t="shared" ref="X102:Z103" si="13">X103</f>
        <v>1168000</v>
      </c>
      <c r="Y102" s="153">
        <f t="shared" si="13"/>
        <v>1031000</v>
      </c>
      <c r="Z102" s="154">
        <f t="shared" si="13"/>
        <v>1053000</v>
      </c>
      <c r="AA102" s="7"/>
      <c r="AB102" s="3"/>
    </row>
    <row r="103" spans="1:28" ht="23.25" customHeight="1">
      <c r="A103" s="22"/>
      <c r="B103" s="21"/>
      <c r="C103" s="132"/>
      <c r="D103" s="31"/>
      <c r="E103" s="606" t="s">
        <v>227</v>
      </c>
      <c r="F103" s="607"/>
      <c r="G103" s="607"/>
      <c r="H103" s="607"/>
      <c r="I103" s="607"/>
      <c r="J103" s="607"/>
      <c r="K103" s="607"/>
      <c r="L103" s="607"/>
      <c r="M103" s="608"/>
      <c r="N103" s="94">
        <v>47</v>
      </c>
      <c r="O103" s="95">
        <v>8</v>
      </c>
      <c r="P103" s="96">
        <v>1</v>
      </c>
      <c r="Q103" s="97" t="s">
        <v>190</v>
      </c>
      <c r="R103" s="98" t="s">
        <v>190</v>
      </c>
      <c r="S103" s="99" t="s">
        <v>190</v>
      </c>
      <c r="T103" s="98" t="s">
        <v>190</v>
      </c>
      <c r="U103" s="100" t="s">
        <v>190</v>
      </c>
      <c r="V103" s="101" t="s">
        <v>190</v>
      </c>
      <c r="W103" s="102"/>
      <c r="X103" s="145">
        <f t="shared" si="13"/>
        <v>1168000</v>
      </c>
      <c r="Y103" s="145">
        <f t="shared" si="13"/>
        <v>1031000</v>
      </c>
      <c r="Z103" s="146">
        <f t="shared" si="13"/>
        <v>1053000</v>
      </c>
      <c r="AA103" s="7"/>
      <c r="AB103" s="3"/>
    </row>
    <row r="104" spans="1:28" ht="36" customHeight="1">
      <c r="A104" s="22"/>
      <c r="B104" s="21"/>
      <c r="C104" s="132"/>
      <c r="D104" s="20"/>
      <c r="E104" s="30"/>
      <c r="F104" s="601" t="s">
        <v>80</v>
      </c>
      <c r="G104" s="602"/>
      <c r="H104" s="602"/>
      <c r="I104" s="602"/>
      <c r="J104" s="602"/>
      <c r="K104" s="602"/>
      <c r="L104" s="602"/>
      <c r="M104" s="603"/>
      <c r="N104" s="29">
        <v>47</v>
      </c>
      <c r="O104" s="28">
        <v>8</v>
      </c>
      <c r="P104" s="27">
        <v>1</v>
      </c>
      <c r="Q104" s="13" t="s">
        <v>226</v>
      </c>
      <c r="R104" s="25" t="s">
        <v>210</v>
      </c>
      <c r="S104" s="26" t="s">
        <v>194</v>
      </c>
      <c r="T104" s="25" t="s">
        <v>193</v>
      </c>
      <c r="U104" s="24" t="s">
        <v>192</v>
      </c>
      <c r="V104" s="23" t="s">
        <v>190</v>
      </c>
      <c r="W104" s="8"/>
      <c r="X104" s="147">
        <f>X109+X105+X118</f>
        <v>1168000</v>
      </c>
      <c r="Y104" s="147">
        <f>Y109+Y105</f>
        <v>1031000</v>
      </c>
      <c r="Z104" s="148">
        <f>Z109+Z105</f>
        <v>1053000</v>
      </c>
      <c r="AA104" s="7"/>
      <c r="AB104" s="3"/>
    </row>
    <row r="105" spans="1:28" ht="23.25" customHeight="1">
      <c r="A105" s="22"/>
      <c r="B105" s="21"/>
      <c r="C105" s="132"/>
      <c r="D105" s="20"/>
      <c r="E105" s="19"/>
      <c r="F105" s="17"/>
      <c r="G105" s="601" t="s">
        <v>225</v>
      </c>
      <c r="H105" s="602"/>
      <c r="I105" s="602"/>
      <c r="J105" s="602"/>
      <c r="K105" s="602"/>
      <c r="L105" s="602"/>
      <c r="M105" s="603"/>
      <c r="N105" s="29">
        <v>47</v>
      </c>
      <c r="O105" s="28">
        <v>8</v>
      </c>
      <c r="P105" s="27">
        <v>1</v>
      </c>
      <c r="Q105" s="13" t="s">
        <v>224</v>
      </c>
      <c r="R105" s="25" t="s">
        <v>210</v>
      </c>
      <c r="S105" s="26" t="s">
        <v>219</v>
      </c>
      <c r="T105" s="25" t="s">
        <v>193</v>
      </c>
      <c r="U105" s="24" t="s">
        <v>192</v>
      </c>
      <c r="V105" s="23" t="s">
        <v>190</v>
      </c>
      <c r="W105" s="8"/>
      <c r="X105" s="147">
        <f t="shared" ref="X105:Z107" si="14">X106</f>
        <v>370000</v>
      </c>
      <c r="Y105" s="147">
        <f t="shared" si="14"/>
        <v>380000</v>
      </c>
      <c r="Z105" s="148">
        <f t="shared" si="14"/>
        <v>400000</v>
      </c>
      <c r="AA105" s="7"/>
      <c r="AB105" s="3"/>
    </row>
    <row r="106" spans="1:28" ht="29.25" customHeight="1">
      <c r="A106" s="22"/>
      <c r="B106" s="21"/>
      <c r="C106" s="132"/>
      <c r="D106" s="20"/>
      <c r="E106" s="19"/>
      <c r="F106" s="18"/>
      <c r="G106" s="17"/>
      <c r="H106" s="601" t="s">
        <v>223</v>
      </c>
      <c r="I106" s="602"/>
      <c r="J106" s="602"/>
      <c r="K106" s="602"/>
      <c r="L106" s="602"/>
      <c r="M106" s="603"/>
      <c r="N106" s="29">
        <v>47</v>
      </c>
      <c r="O106" s="28">
        <v>8</v>
      </c>
      <c r="P106" s="27">
        <v>1</v>
      </c>
      <c r="Q106" s="13" t="s">
        <v>222</v>
      </c>
      <c r="R106" s="25" t="s">
        <v>210</v>
      </c>
      <c r="S106" s="26" t="s">
        <v>219</v>
      </c>
      <c r="T106" s="25" t="s">
        <v>195</v>
      </c>
      <c r="U106" s="24" t="s">
        <v>192</v>
      </c>
      <c r="V106" s="23" t="s">
        <v>190</v>
      </c>
      <c r="W106" s="8"/>
      <c r="X106" s="147">
        <f t="shared" si="14"/>
        <v>370000</v>
      </c>
      <c r="Y106" s="147">
        <f t="shared" si="14"/>
        <v>380000</v>
      </c>
      <c r="Z106" s="148">
        <f t="shared" si="14"/>
        <v>400000</v>
      </c>
      <c r="AA106" s="7"/>
      <c r="AB106" s="3"/>
    </row>
    <row r="107" spans="1:28" ht="23.25" customHeight="1">
      <c r="A107" s="22"/>
      <c r="B107" s="21"/>
      <c r="C107" s="132"/>
      <c r="D107" s="20"/>
      <c r="E107" s="19"/>
      <c r="F107" s="18"/>
      <c r="G107" s="18"/>
      <c r="H107" s="17"/>
      <c r="I107" s="601" t="s">
        <v>221</v>
      </c>
      <c r="J107" s="602"/>
      <c r="K107" s="602"/>
      <c r="L107" s="602"/>
      <c r="M107" s="603"/>
      <c r="N107" s="29">
        <v>47</v>
      </c>
      <c r="O107" s="28">
        <v>8</v>
      </c>
      <c r="P107" s="27">
        <v>1</v>
      </c>
      <c r="Q107" s="13" t="s">
        <v>220</v>
      </c>
      <c r="R107" s="25" t="s">
        <v>210</v>
      </c>
      <c r="S107" s="26" t="s">
        <v>219</v>
      </c>
      <c r="T107" s="25" t="s">
        <v>195</v>
      </c>
      <c r="U107" s="24" t="s">
        <v>218</v>
      </c>
      <c r="V107" s="23" t="s">
        <v>190</v>
      </c>
      <c r="W107" s="8"/>
      <c r="X107" s="147">
        <f t="shared" si="14"/>
        <v>370000</v>
      </c>
      <c r="Y107" s="147">
        <f t="shared" si="14"/>
        <v>380000</v>
      </c>
      <c r="Z107" s="148">
        <f t="shared" si="14"/>
        <v>400000</v>
      </c>
      <c r="AA107" s="7"/>
      <c r="AB107" s="3"/>
    </row>
    <row r="108" spans="1:28" ht="23.25" customHeight="1">
      <c r="A108" s="22"/>
      <c r="B108" s="21"/>
      <c r="C108" s="132"/>
      <c r="D108" s="20"/>
      <c r="E108" s="19"/>
      <c r="F108" s="18"/>
      <c r="G108" s="37"/>
      <c r="H108" s="37"/>
      <c r="I108" s="36"/>
      <c r="J108" s="604" t="s">
        <v>212</v>
      </c>
      <c r="K108" s="604"/>
      <c r="L108" s="604"/>
      <c r="M108" s="605"/>
      <c r="N108" s="16">
        <v>47</v>
      </c>
      <c r="O108" s="15">
        <v>8</v>
      </c>
      <c r="P108" s="14">
        <v>1</v>
      </c>
      <c r="Q108" s="13" t="s">
        <v>220</v>
      </c>
      <c r="R108" s="11" t="s">
        <v>210</v>
      </c>
      <c r="S108" s="12" t="s">
        <v>219</v>
      </c>
      <c r="T108" s="11" t="s">
        <v>195</v>
      </c>
      <c r="U108" s="10" t="s">
        <v>218</v>
      </c>
      <c r="V108" s="9" t="s">
        <v>207</v>
      </c>
      <c r="W108" s="8"/>
      <c r="X108" s="149">
        <v>370000</v>
      </c>
      <c r="Y108" s="149">
        <v>380000</v>
      </c>
      <c r="Z108" s="150">
        <v>400000</v>
      </c>
      <c r="AA108" s="7"/>
      <c r="AB108" s="3"/>
    </row>
    <row r="109" spans="1:28" ht="23.25" customHeight="1">
      <c r="A109" s="22"/>
      <c r="B109" s="21"/>
      <c r="C109" s="132"/>
      <c r="D109" s="20"/>
      <c r="E109" s="19"/>
      <c r="F109" s="18"/>
      <c r="G109" s="601" t="s">
        <v>217</v>
      </c>
      <c r="H109" s="602"/>
      <c r="I109" s="602"/>
      <c r="J109" s="609"/>
      <c r="K109" s="609"/>
      <c r="L109" s="609"/>
      <c r="M109" s="610"/>
      <c r="N109" s="43">
        <v>47</v>
      </c>
      <c r="O109" s="42">
        <v>8</v>
      </c>
      <c r="P109" s="41">
        <v>1</v>
      </c>
      <c r="Q109" s="13" t="s">
        <v>216</v>
      </c>
      <c r="R109" s="89" t="s">
        <v>210</v>
      </c>
      <c r="S109" s="90" t="s">
        <v>209</v>
      </c>
      <c r="T109" s="89" t="s">
        <v>193</v>
      </c>
      <c r="U109" s="91" t="s">
        <v>192</v>
      </c>
      <c r="V109" s="40" t="s">
        <v>190</v>
      </c>
      <c r="W109" s="8"/>
      <c r="X109" s="147">
        <f t="shared" ref="X109:Z111" si="15">X110</f>
        <v>607000</v>
      </c>
      <c r="Y109" s="147">
        <f t="shared" si="15"/>
        <v>651000</v>
      </c>
      <c r="Z109" s="148">
        <f t="shared" si="15"/>
        <v>653000</v>
      </c>
      <c r="AA109" s="7"/>
      <c r="AB109" s="3"/>
    </row>
    <row r="110" spans="1:28" ht="29.25" customHeight="1">
      <c r="A110" s="22"/>
      <c r="B110" s="21"/>
      <c r="C110" s="132"/>
      <c r="D110" s="20"/>
      <c r="E110" s="19"/>
      <c r="F110" s="18"/>
      <c r="G110" s="17"/>
      <c r="H110" s="601" t="s">
        <v>215</v>
      </c>
      <c r="I110" s="602"/>
      <c r="J110" s="602"/>
      <c r="K110" s="602"/>
      <c r="L110" s="602"/>
      <c r="M110" s="603"/>
      <c r="N110" s="29">
        <v>47</v>
      </c>
      <c r="O110" s="28">
        <v>8</v>
      </c>
      <c r="P110" s="27">
        <v>1</v>
      </c>
      <c r="Q110" s="13" t="s">
        <v>214</v>
      </c>
      <c r="R110" s="25" t="s">
        <v>210</v>
      </c>
      <c r="S110" s="26" t="s">
        <v>209</v>
      </c>
      <c r="T110" s="25" t="s">
        <v>195</v>
      </c>
      <c r="U110" s="24" t="s">
        <v>192</v>
      </c>
      <c r="V110" s="23" t="s">
        <v>190</v>
      </c>
      <c r="W110" s="8"/>
      <c r="X110" s="147">
        <f t="shared" si="15"/>
        <v>607000</v>
      </c>
      <c r="Y110" s="147">
        <f t="shared" si="15"/>
        <v>651000</v>
      </c>
      <c r="Z110" s="148">
        <f t="shared" si="15"/>
        <v>653000</v>
      </c>
      <c r="AA110" s="7"/>
      <c r="AB110" s="3"/>
    </row>
    <row r="111" spans="1:28" ht="23.25" customHeight="1">
      <c r="A111" s="22"/>
      <c r="B111" s="21"/>
      <c r="C111" s="132"/>
      <c r="D111" s="20"/>
      <c r="E111" s="19"/>
      <c r="F111" s="18"/>
      <c r="G111" s="18"/>
      <c r="H111" s="17"/>
      <c r="I111" s="601" t="s">
        <v>213</v>
      </c>
      <c r="J111" s="602"/>
      <c r="K111" s="602"/>
      <c r="L111" s="602"/>
      <c r="M111" s="603"/>
      <c r="N111" s="29">
        <v>47</v>
      </c>
      <c r="O111" s="28">
        <v>8</v>
      </c>
      <c r="P111" s="27">
        <v>1</v>
      </c>
      <c r="Q111" s="13" t="s">
        <v>211</v>
      </c>
      <c r="R111" s="25" t="s">
        <v>210</v>
      </c>
      <c r="S111" s="26" t="s">
        <v>209</v>
      </c>
      <c r="T111" s="25" t="s">
        <v>195</v>
      </c>
      <c r="U111" s="24" t="s">
        <v>208</v>
      </c>
      <c r="V111" s="23" t="s">
        <v>190</v>
      </c>
      <c r="W111" s="8"/>
      <c r="X111" s="147">
        <f t="shared" si="15"/>
        <v>607000</v>
      </c>
      <c r="Y111" s="147">
        <f t="shared" si="15"/>
        <v>651000</v>
      </c>
      <c r="Z111" s="148">
        <f t="shared" si="15"/>
        <v>653000</v>
      </c>
      <c r="AA111" s="7"/>
      <c r="AB111" s="3"/>
    </row>
    <row r="112" spans="1:28" ht="29.25" customHeight="1">
      <c r="A112" s="22"/>
      <c r="B112" s="21"/>
      <c r="C112" s="132"/>
      <c r="D112" s="39"/>
      <c r="E112" s="38"/>
      <c r="F112" s="37"/>
      <c r="G112" s="37"/>
      <c r="H112" s="37"/>
      <c r="I112" s="36"/>
      <c r="J112" s="604" t="s">
        <v>212</v>
      </c>
      <c r="K112" s="604"/>
      <c r="L112" s="604"/>
      <c r="M112" s="605"/>
      <c r="N112" s="16">
        <v>47</v>
      </c>
      <c r="O112" s="15">
        <v>8</v>
      </c>
      <c r="P112" s="14">
        <v>1</v>
      </c>
      <c r="Q112" s="13" t="s">
        <v>211</v>
      </c>
      <c r="R112" s="11" t="s">
        <v>210</v>
      </c>
      <c r="S112" s="12" t="s">
        <v>209</v>
      </c>
      <c r="T112" s="11" t="s">
        <v>195</v>
      </c>
      <c r="U112" s="10" t="s">
        <v>208</v>
      </c>
      <c r="V112" s="9" t="s">
        <v>207</v>
      </c>
      <c r="W112" s="8"/>
      <c r="X112" s="149">
        <v>607000</v>
      </c>
      <c r="Y112" s="149">
        <v>651000</v>
      </c>
      <c r="Z112" s="150">
        <v>653000</v>
      </c>
      <c r="AA112" s="7"/>
      <c r="AB112" s="3"/>
    </row>
    <row r="113" spans="1:28" ht="0.75" hidden="1" customHeight="1">
      <c r="A113" s="22"/>
      <c r="B113" s="21"/>
      <c r="C113" s="132"/>
      <c r="D113" s="597" t="s">
        <v>206</v>
      </c>
      <c r="E113" s="598"/>
      <c r="F113" s="598"/>
      <c r="G113" s="598"/>
      <c r="H113" s="598"/>
      <c r="I113" s="598"/>
      <c r="J113" s="599"/>
      <c r="K113" s="599"/>
      <c r="L113" s="599"/>
      <c r="M113" s="600"/>
      <c r="N113" s="35">
        <v>47</v>
      </c>
      <c r="O113" s="34">
        <v>10</v>
      </c>
      <c r="P113" s="33" t="s">
        <v>190</v>
      </c>
      <c r="Q113" s="13" t="s">
        <v>190</v>
      </c>
      <c r="R113" s="136" t="s">
        <v>190</v>
      </c>
      <c r="S113" s="137" t="s">
        <v>190</v>
      </c>
      <c r="T113" s="136" t="s">
        <v>190</v>
      </c>
      <c r="U113" s="138" t="s">
        <v>190</v>
      </c>
      <c r="V113" s="32" t="s">
        <v>190</v>
      </c>
      <c r="W113" s="8"/>
      <c r="X113" s="157">
        <f t="shared" ref="X113:X118" si="16">X114</f>
        <v>191000</v>
      </c>
      <c r="Y113" s="157">
        <f t="shared" ref="Y113:Y118" si="17">Y114</f>
        <v>0</v>
      </c>
      <c r="Z113" s="158">
        <f t="shared" ref="Z113:Z118" si="18">Z114</f>
        <v>0</v>
      </c>
      <c r="AA113" s="7"/>
      <c r="AB113" s="3"/>
    </row>
    <row r="114" spans="1:28" ht="23.25" hidden="1" customHeight="1">
      <c r="A114" s="22"/>
      <c r="B114" s="21"/>
      <c r="C114" s="132"/>
      <c r="D114" s="31"/>
      <c r="E114" s="606" t="s">
        <v>205</v>
      </c>
      <c r="F114" s="607"/>
      <c r="G114" s="607"/>
      <c r="H114" s="607"/>
      <c r="I114" s="607"/>
      <c r="J114" s="607"/>
      <c r="K114" s="607"/>
      <c r="L114" s="607"/>
      <c r="M114" s="608"/>
      <c r="N114" s="94">
        <v>47</v>
      </c>
      <c r="O114" s="95">
        <v>10</v>
      </c>
      <c r="P114" s="96">
        <v>3</v>
      </c>
      <c r="Q114" s="97" t="s">
        <v>190</v>
      </c>
      <c r="R114" s="98" t="s">
        <v>190</v>
      </c>
      <c r="S114" s="99" t="s">
        <v>190</v>
      </c>
      <c r="T114" s="98" t="s">
        <v>190</v>
      </c>
      <c r="U114" s="100" t="s">
        <v>190</v>
      </c>
      <c r="V114" s="101" t="s">
        <v>190</v>
      </c>
      <c r="W114" s="102"/>
      <c r="X114" s="145">
        <f t="shared" si="16"/>
        <v>191000</v>
      </c>
      <c r="Y114" s="145">
        <f t="shared" si="17"/>
        <v>0</v>
      </c>
      <c r="Z114" s="146">
        <f t="shared" si="18"/>
        <v>0</v>
      </c>
      <c r="AA114" s="7"/>
      <c r="AB114" s="3"/>
    </row>
    <row r="115" spans="1:28" ht="72" hidden="1" customHeight="1">
      <c r="A115" s="22"/>
      <c r="B115" s="21"/>
      <c r="C115" s="132"/>
      <c r="D115" s="20"/>
      <c r="E115" s="30"/>
      <c r="F115" s="601" t="s">
        <v>679</v>
      </c>
      <c r="G115" s="602"/>
      <c r="H115" s="602"/>
      <c r="I115" s="602"/>
      <c r="J115" s="602"/>
      <c r="K115" s="602"/>
      <c r="L115" s="602"/>
      <c r="M115" s="603"/>
      <c r="N115" s="29">
        <v>47</v>
      </c>
      <c r="O115" s="28">
        <v>10</v>
      </c>
      <c r="P115" s="27">
        <v>3</v>
      </c>
      <c r="Q115" s="13" t="s">
        <v>204</v>
      </c>
      <c r="R115" s="25" t="s">
        <v>197</v>
      </c>
      <c r="S115" s="26" t="s">
        <v>194</v>
      </c>
      <c r="T115" s="25" t="s">
        <v>193</v>
      </c>
      <c r="U115" s="24" t="s">
        <v>192</v>
      </c>
      <c r="V115" s="23" t="s">
        <v>190</v>
      </c>
      <c r="W115" s="8"/>
      <c r="X115" s="147">
        <f t="shared" si="16"/>
        <v>191000</v>
      </c>
      <c r="Y115" s="147">
        <f t="shared" si="17"/>
        <v>0</v>
      </c>
      <c r="Z115" s="148">
        <f t="shared" si="18"/>
        <v>0</v>
      </c>
      <c r="AA115" s="7"/>
      <c r="AB115" s="3"/>
    </row>
    <row r="116" spans="1:28" ht="0.75" hidden="1" customHeight="1">
      <c r="A116" s="22"/>
      <c r="B116" s="21"/>
      <c r="C116" s="132"/>
      <c r="D116" s="20"/>
      <c r="E116" s="19"/>
      <c r="F116" s="17"/>
      <c r="G116" s="601" t="s">
        <v>203</v>
      </c>
      <c r="H116" s="602"/>
      <c r="I116" s="602"/>
      <c r="J116" s="602"/>
      <c r="K116" s="602"/>
      <c r="L116" s="602"/>
      <c r="M116" s="603"/>
      <c r="N116" s="29">
        <v>47</v>
      </c>
      <c r="O116" s="28">
        <v>10</v>
      </c>
      <c r="P116" s="27">
        <v>3</v>
      </c>
      <c r="Q116" s="13" t="s">
        <v>202</v>
      </c>
      <c r="R116" s="25" t="s">
        <v>197</v>
      </c>
      <c r="S116" s="26" t="s">
        <v>196</v>
      </c>
      <c r="T116" s="25" t="s">
        <v>193</v>
      </c>
      <c r="U116" s="24" t="s">
        <v>192</v>
      </c>
      <c r="V116" s="23" t="s">
        <v>190</v>
      </c>
      <c r="W116" s="8"/>
      <c r="X116" s="147">
        <f t="shared" si="16"/>
        <v>191000</v>
      </c>
      <c r="Y116" s="147">
        <f t="shared" si="17"/>
        <v>0</v>
      </c>
      <c r="Z116" s="148">
        <f t="shared" si="18"/>
        <v>0</v>
      </c>
      <c r="AA116" s="7"/>
      <c r="AB116" s="3"/>
    </row>
    <row r="117" spans="1:28" ht="57.75" hidden="1" customHeight="1">
      <c r="A117" s="22"/>
      <c r="B117" s="21"/>
      <c r="C117" s="132"/>
      <c r="D117" s="20"/>
      <c r="E117" s="19"/>
      <c r="F117" s="18"/>
      <c r="G117" s="17"/>
      <c r="H117" s="601" t="s">
        <v>201</v>
      </c>
      <c r="I117" s="602"/>
      <c r="J117" s="602"/>
      <c r="K117" s="602"/>
      <c r="L117" s="602"/>
      <c r="M117" s="603"/>
      <c r="N117" s="29">
        <v>47</v>
      </c>
      <c r="O117" s="28">
        <v>10</v>
      </c>
      <c r="P117" s="27">
        <v>3</v>
      </c>
      <c r="Q117" s="13" t="s">
        <v>200</v>
      </c>
      <c r="R117" s="25" t="s">
        <v>197</v>
      </c>
      <c r="S117" s="26" t="s">
        <v>196</v>
      </c>
      <c r="T117" s="25" t="s">
        <v>195</v>
      </c>
      <c r="U117" s="24" t="s">
        <v>192</v>
      </c>
      <c r="V117" s="23" t="s">
        <v>190</v>
      </c>
      <c r="W117" s="8"/>
      <c r="X117" s="147">
        <f t="shared" si="16"/>
        <v>191000</v>
      </c>
      <c r="Y117" s="147">
        <f t="shared" si="17"/>
        <v>0</v>
      </c>
      <c r="Z117" s="148">
        <f t="shared" si="18"/>
        <v>0</v>
      </c>
      <c r="AA117" s="7"/>
      <c r="AB117" s="3"/>
    </row>
    <row r="118" spans="1:28" ht="35.25" customHeight="1">
      <c r="A118" s="22"/>
      <c r="B118" s="21"/>
      <c r="C118" s="132"/>
      <c r="D118" s="20"/>
      <c r="E118" s="19"/>
      <c r="F118" s="18"/>
      <c r="G118" s="18"/>
      <c r="H118" s="17"/>
      <c r="I118" s="601" t="s">
        <v>173</v>
      </c>
      <c r="J118" s="602"/>
      <c r="K118" s="602"/>
      <c r="L118" s="602"/>
      <c r="M118" s="603"/>
      <c r="N118" s="29">
        <v>47</v>
      </c>
      <c r="O118" s="28">
        <v>8</v>
      </c>
      <c r="P118" s="27">
        <v>1</v>
      </c>
      <c r="Q118" s="13" t="s">
        <v>198</v>
      </c>
      <c r="R118" s="25">
        <v>81</v>
      </c>
      <c r="S118" s="26">
        <v>2</v>
      </c>
      <c r="T118" s="25">
        <v>1</v>
      </c>
      <c r="U118" s="24">
        <v>60130</v>
      </c>
      <c r="V118" s="23" t="s">
        <v>190</v>
      </c>
      <c r="W118" s="8"/>
      <c r="X118" s="147">
        <f t="shared" si="16"/>
        <v>191000</v>
      </c>
      <c r="Y118" s="147">
        <f t="shared" si="17"/>
        <v>0</v>
      </c>
      <c r="Z118" s="148">
        <f t="shared" si="18"/>
        <v>0</v>
      </c>
      <c r="AA118" s="7"/>
      <c r="AB118" s="3"/>
    </row>
    <row r="119" spans="1:28" ht="19.5" customHeight="1">
      <c r="A119" s="22"/>
      <c r="B119" s="21"/>
      <c r="C119" s="132"/>
      <c r="D119" s="39"/>
      <c r="E119" s="38"/>
      <c r="F119" s="37"/>
      <c r="G119" s="37"/>
      <c r="H119" s="37"/>
      <c r="I119" s="36"/>
      <c r="J119" s="604" t="s">
        <v>212</v>
      </c>
      <c r="K119" s="604"/>
      <c r="L119" s="604"/>
      <c r="M119" s="605"/>
      <c r="N119" s="16">
        <v>47</v>
      </c>
      <c r="O119" s="15">
        <v>8</v>
      </c>
      <c r="P119" s="14">
        <v>1</v>
      </c>
      <c r="Q119" s="13" t="s">
        <v>198</v>
      </c>
      <c r="R119" s="11">
        <v>81</v>
      </c>
      <c r="S119" s="12">
        <v>2</v>
      </c>
      <c r="T119" s="11">
        <v>1</v>
      </c>
      <c r="U119" s="10">
        <v>60130</v>
      </c>
      <c r="V119" s="9">
        <v>610</v>
      </c>
      <c r="W119" s="8"/>
      <c r="X119" s="149">
        <v>191000</v>
      </c>
      <c r="Y119" s="149">
        <v>0</v>
      </c>
      <c r="Z119" s="150">
        <v>0</v>
      </c>
      <c r="AA119" s="7"/>
      <c r="AB119" s="3"/>
    </row>
    <row r="120" spans="1:28" ht="31.5" customHeight="1">
      <c r="A120" s="22"/>
      <c r="B120" s="21"/>
      <c r="C120" s="132"/>
      <c r="D120" s="39"/>
      <c r="E120" s="38"/>
      <c r="F120" s="37"/>
      <c r="G120" s="37"/>
      <c r="H120" s="37"/>
      <c r="I120" s="36"/>
      <c r="J120" s="530"/>
      <c r="K120" s="530"/>
      <c r="L120" s="530"/>
      <c r="M120" s="552" t="s">
        <v>176</v>
      </c>
      <c r="N120" s="513">
        <v>47</v>
      </c>
      <c r="O120" s="190">
        <v>14</v>
      </c>
      <c r="P120" s="191">
        <v>3</v>
      </c>
      <c r="Q120" s="13"/>
      <c r="R120" s="11"/>
      <c r="S120" s="12"/>
      <c r="T120" s="11"/>
      <c r="U120" s="10"/>
      <c r="V120" s="9"/>
      <c r="W120" s="8"/>
      <c r="X120" s="553">
        <f>SUM(X121)</f>
        <v>1000</v>
      </c>
      <c r="Y120" s="553">
        <v>0</v>
      </c>
      <c r="Z120" s="554">
        <v>0</v>
      </c>
      <c r="AA120" s="7"/>
      <c r="AB120" s="3"/>
    </row>
    <row r="121" spans="1:28" ht="86.25" customHeight="1">
      <c r="A121" s="22"/>
      <c r="B121" s="21"/>
      <c r="C121" s="132"/>
      <c r="D121" s="39"/>
      <c r="E121" s="38"/>
      <c r="F121" s="37"/>
      <c r="G121" s="37"/>
      <c r="H121" s="37"/>
      <c r="I121" s="36"/>
      <c r="J121" s="530"/>
      <c r="K121" s="530"/>
      <c r="L121" s="530"/>
      <c r="M121" s="550" t="s">
        <v>78</v>
      </c>
      <c r="N121" s="16">
        <v>47</v>
      </c>
      <c r="O121" s="15">
        <v>14</v>
      </c>
      <c r="P121" s="14">
        <v>3</v>
      </c>
      <c r="Q121" s="13"/>
      <c r="R121" s="11">
        <v>85</v>
      </c>
      <c r="S121" s="12">
        <v>0</v>
      </c>
      <c r="T121" s="11">
        <v>0</v>
      </c>
      <c r="U121" s="10">
        <v>0</v>
      </c>
      <c r="V121" s="9"/>
      <c r="W121" s="8"/>
      <c r="X121" s="551">
        <f>SUM(X122)</f>
        <v>1000</v>
      </c>
      <c r="Y121" s="551">
        <v>0</v>
      </c>
      <c r="Z121" s="503">
        <v>0</v>
      </c>
      <c r="AA121" s="7"/>
      <c r="AB121" s="3"/>
    </row>
    <row r="122" spans="1:28" ht="41.25" customHeight="1">
      <c r="A122" s="22"/>
      <c r="B122" s="21"/>
      <c r="C122" s="132"/>
      <c r="D122" s="39"/>
      <c r="E122" s="38"/>
      <c r="F122" s="37"/>
      <c r="G122" s="37"/>
      <c r="H122" s="37"/>
      <c r="I122" s="36"/>
      <c r="J122" s="530"/>
      <c r="K122" s="530"/>
      <c r="L122" s="530"/>
      <c r="M122" s="550" t="s">
        <v>271</v>
      </c>
      <c r="N122" s="16">
        <v>47</v>
      </c>
      <c r="O122" s="15">
        <v>14</v>
      </c>
      <c r="P122" s="14">
        <v>3</v>
      </c>
      <c r="Q122" s="13"/>
      <c r="R122" s="11">
        <v>85</v>
      </c>
      <c r="S122" s="12">
        <v>3</v>
      </c>
      <c r="T122" s="11">
        <v>0</v>
      </c>
      <c r="U122" s="10">
        <v>0</v>
      </c>
      <c r="V122" s="9"/>
      <c r="W122" s="8"/>
      <c r="X122" s="551">
        <f>SUM(X123)</f>
        <v>1000</v>
      </c>
      <c r="Y122" s="551">
        <v>0</v>
      </c>
      <c r="Z122" s="503">
        <v>0</v>
      </c>
      <c r="AA122" s="7"/>
      <c r="AB122" s="3"/>
    </row>
    <row r="123" spans="1:28" ht="50.25" customHeight="1">
      <c r="A123" s="22"/>
      <c r="B123" s="21"/>
      <c r="C123" s="132"/>
      <c r="D123" s="39"/>
      <c r="E123" s="38"/>
      <c r="F123" s="37"/>
      <c r="G123" s="37"/>
      <c r="H123" s="37"/>
      <c r="I123" s="36"/>
      <c r="J123" s="530"/>
      <c r="K123" s="530"/>
      <c r="L123" s="530"/>
      <c r="M123" s="550" t="s">
        <v>177</v>
      </c>
      <c r="N123" s="16">
        <v>47</v>
      </c>
      <c r="O123" s="15">
        <v>14</v>
      </c>
      <c r="P123" s="14">
        <v>3</v>
      </c>
      <c r="Q123" s="13"/>
      <c r="R123" s="11">
        <v>85</v>
      </c>
      <c r="S123" s="12">
        <v>3</v>
      </c>
      <c r="T123" s="11">
        <v>5</v>
      </c>
      <c r="U123" s="10">
        <v>0</v>
      </c>
      <c r="V123" s="9"/>
      <c r="W123" s="8"/>
      <c r="X123" s="551">
        <f>SUM(X124)</f>
        <v>1000</v>
      </c>
      <c r="Y123" s="551">
        <v>0</v>
      </c>
      <c r="Z123" s="503">
        <v>0</v>
      </c>
      <c r="AA123" s="7"/>
      <c r="AB123" s="3"/>
    </row>
    <row r="124" spans="1:28" ht="36.75" customHeight="1">
      <c r="A124" s="22"/>
      <c r="B124" s="21"/>
      <c r="C124" s="132"/>
      <c r="D124" s="39"/>
      <c r="E124" s="38"/>
      <c r="F124" s="37"/>
      <c r="G124" s="37"/>
      <c r="H124" s="37"/>
      <c r="I124" s="36"/>
      <c r="J124" s="530"/>
      <c r="K124" s="530"/>
      <c r="L124" s="530"/>
      <c r="M124" s="550" t="s">
        <v>178</v>
      </c>
      <c r="N124" s="16">
        <v>47</v>
      </c>
      <c r="O124" s="15">
        <v>14</v>
      </c>
      <c r="P124" s="14">
        <v>3</v>
      </c>
      <c r="Q124" s="13"/>
      <c r="R124" s="11">
        <v>85</v>
      </c>
      <c r="S124" s="12">
        <v>3</v>
      </c>
      <c r="T124" s="11">
        <v>5</v>
      </c>
      <c r="U124" s="10">
        <v>60004</v>
      </c>
      <c r="V124" s="9"/>
      <c r="W124" s="8"/>
      <c r="X124" s="551">
        <f>SUM(X125)</f>
        <v>1000</v>
      </c>
      <c r="Y124" s="551">
        <v>0</v>
      </c>
      <c r="Z124" s="503">
        <v>0</v>
      </c>
      <c r="AA124" s="7"/>
      <c r="AB124" s="3"/>
    </row>
    <row r="125" spans="1:28" ht="19.5" customHeight="1">
      <c r="A125" s="22"/>
      <c r="B125" s="21"/>
      <c r="C125" s="132"/>
      <c r="D125" s="39"/>
      <c r="E125" s="38"/>
      <c r="F125" s="37"/>
      <c r="G125" s="37"/>
      <c r="H125" s="37"/>
      <c r="I125" s="36"/>
      <c r="J125" s="530"/>
      <c r="K125" s="530"/>
      <c r="L125" s="530"/>
      <c r="M125" s="550" t="s">
        <v>567</v>
      </c>
      <c r="N125" s="16">
        <v>47</v>
      </c>
      <c r="O125" s="15">
        <v>14</v>
      </c>
      <c r="P125" s="14">
        <v>3</v>
      </c>
      <c r="Q125" s="13"/>
      <c r="R125" s="11">
        <v>85</v>
      </c>
      <c r="S125" s="12">
        <v>3</v>
      </c>
      <c r="T125" s="11">
        <v>5</v>
      </c>
      <c r="U125" s="10">
        <v>60004</v>
      </c>
      <c r="V125" s="9">
        <v>540</v>
      </c>
      <c r="W125" s="8"/>
      <c r="X125" s="149">
        <v>1000</v>
      </c>
      <c r="Y125" s="149">
        <v>0</v>
      </c>
      <c r="Z125" s="150">
        <v>0</v>
      </c>
      <c r="AA125" s="7"/>
      <c r="AB125" s="3"/>
    </row>
    <row r="126" spans="1:28" ht="29.25" customHeight="1">
      <c r="A126" s="22"/>
      <c r="B126" s="21"/>
      <c r="C126" s="132"/>
      <c r="D126" s="107"/>
      <c r="E126" s="107"/>
      <c r="F126" s="108"/>
      <c r="G126" s="108"/>
      <c r="H126" s="108"/>
      <c r="I126" s="109"/>
      <c r="J126" s="110"/>
      <c r="K126" s="110"/>
      <c r="L126" s="110"/>
      <c r="M126" s="111" t="s">
        <v>331</v>
      </c>
      <c r="N126" s="112"/>
      <c r="O126" s="113"/>
      <c r="P126" s="114"/>
      <c r="Q126" s="92"/>
      <c r="R126" s="115"/>
      <c r="S126" s="116"/>
      <c r="T126" s="115"/>
      <c r="U126" s="117"/>
      <c r="V126" s="118"/>
      <c r="W126" s="93"/>
      <c r="X126" s="161">
        <f>X102+X80+X60+X53+X46+X40+X16+X120</f>
        <v>5487895.6600000001</v>
      </c>
      <c r="Y126" s="161">
        <f>Y113+Y102+Y80+Y60+Y53+Y46+Y16</f>
        <v>3588338.24</v>
      </c>
      <c r="Z126" s="162">
        <f>Z113+Z102+Z80+Z60+Z53+Z46+Z16</f>
        <v>3903937.9800000004</v>
      </c>
      <c r="AA126" s="7"/>
      <c r="AB126" s="3"/>
    </row>
    <row r="127" spans="1:28" ht="29.25" customHeight="1">
      <c r="A127" s="22"/>
      <c r="B127" s="21"/>
      <c r="C127" s="132"/>
      <c r="D127" s="107"/>
      <c r="E127" s="107"/>
      <c r="F127" s="108"/>
      <c r="G127" s="108"/>
      <c r="H127" s="108"/>
      <c r="I127" s="109"/>
      <c r="J127" s="110"/>
      <c r="K127" s="110"/>
      <c r="L127" s="110"/>
      <c r="M127" s="529" t="s">
        <v>191</v>
      </c>
      <c r="N127" s="119">
        <v>999</v>
      </c>
      <c r="O127" s="120">
        <v>99</v>
      </c>
      <c r="P127" s="121"/>
      <c r="Q127" s="122"/>
      <c r="R127" s="123"/>
      <c r="S127" s="124"/>
      <c r="T127" s="123"/>
      <c r="U127" s="125"/>
      <c r="V127" s="126"/>
      <c r="W127" s="127"/>
      <c r="X127" s="527">
        <v>0</v>
      </c>
      <c r="Y127" s="527">
        <v>83761.75</v>
      </c>
      <c r="Z127" s="528">
        <v>168723.31</v>
      </c>
      <c r="AA127" s="7"/>
      <c r="AB127" s="3"/>
    </row>
    <row r="128" spans="1:28" ht="29.25" customHeight="1">
      <c r="A128" s="22"/>
      <c r="B128" s="21"/>
      <c r="C128" s="132"/>
      <c r="D128" s="38"/>
      <c r="E128" s="38"/>
      <c r="F128" s="37"/>
      <c r="G128" s="37"/>
      <c r="H128" s="37"/>
      <c r="I128" s="36"/>
      <c r="J128" s="530"/>
      <c r="K128" s="530"/>
      <c r="L128" s="530"/>
      <c r="M128" s="531" t="s">
        <v>191</v>
      </c>
      <c r="N128" s="119">
        <v>999</v>
      </c>
      <c r="O128" s="120">
        <v>99</v>
      </c>
      <c r="P128" s="121">
        <v>99</v>
      </c>
      <c r="Q128" s="122"/>
      <c r="R128" s="123"/>
      <c r="S128" s="124"/>
      <c r="T128" s="123"/>
      <c r="U128" s="125"/>
      <c r="V128" s="126"/>
      <c r="W128" s="127"/>
      <c r="X128" s="527">
        <v>0</v>
      </c>
      <c r="Y128" s="527">
        <v>83761.75</v>
      </c>
      <c r="Z128" s="528">
        <v>168723.31</v>
      </c>
      <c r="AA128" s="7"/>
      <c r="AB128" s="3"/>
    </row>
    <row r="129" spans="1:28" ht="29.25" customHeight="1">
      <c r="A129" s="22"/>
      <c r="B129" s="21"/>
      <c r="C129" s="132"/>
      <c r="D129" s="38"/>
      <c r="E129" s="38"/>
      <c r="F129" s="37"/>
      <c r="G129" s="37"/>
      <c r="H129" s="37"/>
      <c r="I129" s="36"/>
      <c r="J129" s="530"/>
      <c r="K129" s="530"/>
      <c r="L129" s="530"/>
      <c r="M129" s="531" t="s">
        <v>191</v>
      </c>
      <c r="N129" s="119">
        <v>999</v>
      </c>
      <c r="O129" s="120">
        <v>99</v>
      </c>
      <c r="P129" s="121">
        <v>99</v>
      </c>
      <c r="Q129" s="122"/>
      <c r="R129" s="123">
        <v>99</v>
      </c>
      <c r="S129" s="124">
        <v>0</v>
      </c>
      <c r="T129" s="123">
        <v>0</v>
      </c>
      <c r="U129" s="125">
        <v>0</v>
      </c>
      <c r="V129" s="126"/>
      <c r="W129" s="127"/>
      <c r="X129" s="527">
        <v>0</v>
      </c>
      <c r="Y129" s="527">
        <v>83761.75</v>
      </c>
      <c r="Z129" s="528">
        <v>168723.31</v>
      </c>
      <c r="AA129" s="7"/>
      <c r="AB129" s="3"/>
    </row>
    <row r="130" spans="1:28" ht="29.25" customHeight="1">
      <c r="A130" s="22"/>
      <c r="B130" s="21"/>
      <c r="C130" s="132"/>
      <c r="D130" s="38"/>
      <c r="E130" s="38"/>
      <c r="F130" s="37"/>
      <c r="G130" s="37"/>
      <c r="H130" s="37"/>
      <c r="I130" s="36"/>
      <c r="J130" s="530"/>
      <c r="K130" s="530"/>
      <c r="L130" s="530"/>
      <c r="M130" s="531" t="s">
        <v>191</v>
      </c>
      <c r="N130" s="119">
        <v>999</v>
      </c>
      <c r="O130" s="120">
        <v>99</v>
      </c>
      <c r="P130" s="121">
        <v>99</v>
      </c>
      <c r="Q130" s="122"/>
      <c r="R130" s="123">
        <v>99</v>
      </c>
      <c r="S130" s="124">
        <v>9</v>
      </c>
      <c r="T130" s="123">
        <v>99</v>
      </c>
      <c r="U130" s="125">
        <v>99999</v>
      </c>
      <c r="V130" s="126"/>
      <c r="W130" s="127"/>
      <c r="X130" s="527">
        <v>0</v>
      </c>
      <c r="Y130" s="527">
        <v>83761.75</v>
      </c>
      <c r="Z130" s="528">
        <v>168723.31</v>
      </c>
      <c r="AA130" s="7"/>
      <c r="AB130" s="3"/>
    </row>
    <row r="131" spans="1:28" ht="23.25" customHeight="1" thickBot="1">
      <c r="A131" s="22"/>
      <c r="B131" s="21"/>
      <c r="C131" s="132"/>
      <c r="D131" s="613" t="s">
        <v>191</v>
      </c>
      <c r="E131" s="613"/>
      <c r="F131" s="613"/>
      <c r="G131" s="613"/>
      <c r="H131" s="613"/>
      <c r="I131" s="613"/>
      <c r="J131" s="614"/>
      <c r="K131" s="614"/>
      <c r="L131" s="614"/>
      <c r="M131" s="615"/>
      <c r="N131" s="119">
        <v>999</v>
      </c>
      <c r="O131" s="120">
        <v>99</v>
      </c>
      <c r="P131" s="121">
        <v>99</v>
      </c>
      <c r="Q131" s="122" t="s">
        <v>190</v>
      </c>
      <c r="R131" s="123">
        <v>99</v>
      </c>
      <c r="S131" s="124">
        <v>9</v>
      </c>
      <c r="T131" s="123">
        <v>99</v>
      </c>
      <c r="U131" s="125">
        <v>99999</v>
      </c>
      <c r="V131" s="126">
        <v>990</v>
      </c>
      <c r="W131" s="127"/>
      <c r="X131" s="163">
        <v>0</v>
      </c>
      <c r="Y131" s="163">
        <f>(Y126-Y56-Y50)*2.564106612%</f>
        <v>89702.7631501961</v>
      </c>
      <c r="Z131" s="164">
        <f>(Z126-Z56-Z50)*5.263159756%</f>
        <v>200737.01730440318</v>
      </c>
      <c r="AA131" s="7"/>
      <c r="AB131" s="3"/>
    </row>
    <row r="132" spans="1:28" ht="23.25" customHeight="1" thickBot="1">
      <c r="A132" s="4"/>
      <c r="B132" s="5"/>
      <c r="C132" s="139"/>
      <c r="D132" s="140"/>
      <c r="E132" s="140"/>
      <c r="F132" s="140"/>
      <c r="G132" s="140"/>
      <c r="H132" s="140"/>
      <c r="I132" s="140"/>
      <c r="J132" s="140"/>
      <c r="K132" s="140"/>
      <c r="L132" s="128"/>
      <c r="M132" s="287" t="s">
        <v>189</v>
      </c>
      <c r="N132" s="288"/>
      <c r="O132" s="288"/>
      <c r="P132" s="288"/>
      <c r="Q132" s="288"/>
      <c r="R132" s="288"/>
      <c r="S132" s="288"/>
      <c r="T132" s="288"/>
      <c r="U132" s="288"/>
      <c r="V132" s="288"/>
      <c r="W132" s="289"/>
      <c r="X132" s="290">
        <f>X126+X131</f>
        <v>5487895.6600000001</v>
      </c>
      <c r="Y132" s="290">
        <f>Y126+Y131</f>
        <v>3678041.0031501963</v>
      </c>
      <c r="Z132" s="291">
        <f>Z126+Z131</f>
        <v>4104674.9973044037</v>
      </c>
      <c r="AA132" s="3"/>
      <c r="AB132" s="2"/>
    </row>
  </sheetData>
  <autoFilter ref="M14:Z132">
    <filterColumn colId="5" showButton="0"/>
    <filterColumn colId="6" showButton="0"/>
    <filterColumn colId="7" showButton="0"/>
  </autoFilter>
  <mergeCells count="83">
    <mergeCell ref="R13:U13"/>
    <mergeCell ref="R14:U14"/>
    <mergeCell ref="C15:M15"/>
    <mergeCell ref="D16:M16"/>
    <mergeCell ref="I50:M50"/>
    <mergeCell ref="D46:M46"/>
    <mergeCell ref="E17:M17"/>
    <mergeCell ref="F18:M18"/>
    <mergeCell ref="J26:M26"/>
    <mergeCell ref="J45:M45"/>
    <mergeCell ref="I20:M20"/>
    <mergeCell ref="J21:M21"/>
    <mergeCell ref="E22:M22"/>
    <mergeCell ref="E47:M47"/>
    <mergeCell ref="F23:M23"/>
    <mergeCell ref="F48:M48"/>
    <mergeCell ref="H24:M24"/>
    <mergeCell ref="H49:M49"/>
    <mergeCell ref="I25:M25"/>
    <mergeCell ref="H99:M99"/>
    <mergeCell ref="D102:M102"/>
    <mergeCell ref="I97:M97"/>
    <mergeCell ref="I100:M100"/>
    <mergeCell ref="J98:M98"/>
    <mergeCell ref="J51:M51"/>
    <mergeCell ref="D131:M131"/>
    <mergeCell ref="E103:M103"/>
    <mergeCell ref="E114:M114"/>
    <mergeCell ref="F104:M104"/>
    <mergeCell ref="H106:M106"/>
    <mergeCell ref="H110:M110"/>
    <mergeCell ref="G116:M116"/>
    <mergeCell ref="J108:M108"/>
    <mergeCell ref="J112:M112"/>
    <mergeCell ref="F115:M115"/>
    <mergeCell ref="J119:M119"/>
    <mergeCell ref="I111:M111"/>
    <mergeCell ref="I118:M118"/>
    <mergeCell ref="H117:M117"/>
    <mergeCell ref="D113:M113"/>
    <mergeCell ref="J101:M101"/>
    <mergeCell ref="G105:M105"/>
    <mergeCell ref="G109:M109"/>
    <mergeCell ref="G83:M83"/>
    <mergeCell ref="I107:M107"/>
    <mergeCell ref="H90:M90"/>
    <mergeCell ref="H96:M96"/>
    <mergeCell ref="I78:M78"/>
    <mergeCell ref="I85:M85"/>
    <mergeCell ref="E93:M93"/>
    <mergeCell ref="G89:M89"/>
    <mergeCell ref="F94:M94"/>
    <mergeCell ref="G95:M95"/>
    <mergeCell ref="D80:M80"/>
    <mergeCell ref="E70:M70"/>
    <mergeCell ref="J92:M92"/>
    <mergeCell ref="E81:M81"/>
    <mergeCell ref="E87:M87"/>
    <mergeCell ref="I91:M91"/>
    <mergeCell ref="F71:M71"/>
    <mergeCell ref="F82:M82"/>
    <mergeCell ref="F88:M88"/>
    <mergeCell ref="G76:M76"/>
    <mergeCell ref="G63:M63"/>
    <mergeCell ref="H64:M64"/>
    <mergeCell ref="J66:M66"/>
    <mergeCell ref="J69:M69"/>
    <mergeCell ref="J79:M79"/>
    <mergeCell ref="J86:M86"/>
    <mergeCell ref="I68:M68"/>
    <mergeCell ref="H67:M67"/>
    <mergeCell ref="H77:M77"/>
    <mergeCell ref="H84:M84"/>
    <mergeCell ref="D60:M60"/>
    <mergeCell ref="D53:M53"/>
    <mergeCell ref="I56:M56"/>
    <mergeCell ref="I65:M65"/>
    <mergeCell ref="J52:M52"/>
    <mergeCell ref="J59:M59"/>
    <mergeCell ref="E54:M54"/>
    <mergeCell ref="E61:M61"/>
    <mergeCell ref="F55:M55"/>
    <mergeCell ref="F62:M62"/>
  </mergeCells>
  <phoneticPr fontId="0" type="noConversion"/>
  <pageMargins left="0.196850393700787" right="0.196850393700787" top="0.39370078740157499" bottom="0.196850393700787" header="0.196850393700787" footer="0.196850393700787"/>
  <pageSetup paperSize="9" scale="70" fitToHeight="0" orientation="portrait" r:id="rId1"/>
  <headerFooter alignWithMargins="0">
    <oddHeader>&amp;CСтраница &amp;P из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42"/>
  <sheetViews>
    <sheetView showGridLines="0" workbookViewId="0">
      <selection activeCell="Y6" sqref="Y6"/>
    </sheetView>
  </sheetViews>
  <sheetFormatPr defaultRowHeight="12.75"/>
  <cols>
    <col min="1" max="1" width="0.5703125" style="1" customWidth="1"/>
    <col min="2" max="13" width="0" style="1" hidden="1" customWidth="1"/>
    <col min="14" max="14" width="50" style="1" customWidth="1"/>
    <col min="15" max="15" width="0" style="1" hidden="1" customWidth="1"/>
    <col min="16" max="16" width="5.42578125" style="1" customWidth="1"/>
    <col min="17" max="17" width="5.28515625" style="1" customWidth="1"/>
    <col min="18" max="24" width="0" style="1" hidden="1" customWidth="1"/>
    <col min="25" max="25" width="18" style="1" customWidth="1"/>
    <col min="26" max="26" width="17.140625" style="1" customWidth="1"/>
    <col min="27" max="27" width="17.85546875" style="1" customWidth="1"/>
    <col min="28" max="28" width="0" style="1" hidden="1" customWidth="1"/>
    <col min="29" max="29" width="1.140625" style="1" customWidth="1"/>
    <col min="30" max="16384" width="9.140625" style="1"/>
  </cols>
  <sheetData>
    <row r="1" spans="1:29" ht="12.75" customHeight="1">
      <c r="A1" s="84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2"/>
      <c r="Z1" s="82"/>
      <c r="AA1" s="2"/>
      <c r="AB1" s="3"/>
      <c r="AC1" s="2"/>
    </row>
    <row r="2" spans="1:29" ht="12.75" customHeight="1">
      <c r="A2" s="84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5"/>
      <c r="X2" s="83"/>
      <c r="Y2" s="165" t="s">
        <v>47</v>
      </c>
      <c r="Z2" s="82"/>
      <c r="AA2" s="2"/>
      <c r="AB2" s="3"/>
      <c r="AC2" s="2"/>
    </row>
    <row r="3" spans="1:29" ht="12.75" customHeight="1">
      <c r="A3" s="84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5"/>
      <c r="X3" s="83"/>
      <c r="Y3" s="165" t="s">
        <v>329</v>
      </c>
      <c r="Z3" s="82"/>
      <c r="AA3" s="2"/>
      <c r="AB3" s="3"/>
      <c r="AC3" s="2"/>
    </row>
    <row r="4" spans="1:29" ht="12.75" customHeight="1">
      <c r="A4" s="84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5"/>
      <c r="X4" s="83"/>
      <c r="Y4" s="165" t="s">
        <v>328</v>
      </c>
      <c r="Z4" s="82"/>
      <c r="AA4" s="3"/>
      <c r="AB4" s="3"/>
      <c r="AC4" s="2"/>
    </row>
    <row r="5" spans="1:29" ht="12.75" customHeight="1">
      <c r="A5" s="84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4"/>
      <c r="P5" s="4"/>
      <c r="Q5" s="2"/>
      <c r="R5" s="86"/>
      <c r="S5" s="88"/>
      <c r="T5" s="86"/>
      <c r="U5" s="86"/>
      <c r="V5" s="86"/>
      <c r="W5" s="85"/>
      <c r="X5" s="87"/>
      <c r="Y5" s="165" t="s">
        <v>678</v>
      </c>
      <c r="Z5" s="86"/>
      <c r="AA5" s="80"/>
      <c r="AB5" s="3"/>
      <c r="AC5" s="2"/>
    </row>
    <row r="6" spans="1:29" ht="12.75" customHeight="1">
      <c r="A6" s="84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5"/>
      <c r="X6" s="83"/>
      <c r="Y6" s="165" t="s">
        <v>185</v>
      </c>
      <c r="Z6" s="82"/>
      <c r="AA6" s="2"/>
      <c r="AB6" s="3"/>
      <c r="AC6" s="2"/>
    </row>
    <row r="7" spans="1:29" ht="12.75" customHeight="1">
      <c r="A7" s="84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2"/>
      <c r="AA7" s="3"/>
      <c r="AB7" s="3"/>
      <c r="AC7" s="2"/>
    </row>
    <row r="8" spans="1:29" ht="12.75" customHeight="1">
      <c r="A8" s="77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3"/>
      <c r="AC8" s="2"/>
    </row>
    <row r="9" spans="1:29" ht="12.75" customHeight="1">
      <c r="A9" s="81" t="s">
        <v>332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3"/>
      <c r="AC9" s="2"/>
    </row>
    <row r="10" spans="1:29" ht="12.75" customHeight="1">
      <c r="A10" s="81" t="s">
        <v>81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3"/>
      <c r="AC10" s="2"/>
    </row>
    <row r="11" spans="1:29" ht="12.75" customHeight="1">
      <c r="A11" s="79" t="s">
        <v>82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3"/>
      <c r="AC11" s="2"/>
    </row>
    <row r="12" spans="1:29" ht="12.75" customHeight="1">
      <c r="A12" s="79" t="s">
        <v>333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167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8"/>
      <c r="AA12" s="468"/>
      <c r="AB12" s="3"/>
      <c r="AC12" s="2"/>
    </row>
    <row r="13" spans="1:29" ht="12.75" customHeight="1" thickBot="1">
      <c r="A13" s="77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5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200"/>
      <c r="AA13" s="201" t="s">
        <v>327</v>
      </c>
      <c r="AB13" s="3"/>
      <c r="AC13" s="2"/>
    </row>
    <row r="14" spans="1:29" ht="47.25" customHeight="1" thickBot="1">
      <c r="A14" s="6"/>
      <c r="B14" s="168"/>
      <c r="C14" s="129"/>
      <c r="D14" s="73"/>
      <c r="E14" s="73"/>
      <c r="F14" s="73"/>
      <c r="G14" s="73"/>
      <c r="H14" s="73"/>
      <c r="I14" s="73"/>
      <c r="J14" s="73"/>
      <c r="K14" s="73"/>
      <c r="L14" s="73"/>
      <c r="M14" s="72"/>
      <c r="N14" s="68" t="s">
        <v>326</v>
      </c>
      <c r="O14" s="70" t="s">
        <v>325</v>
      </c>
      <c r="P14" s="69" t="s">
        <v>324</v>
      </c>
      <c r="Q14" s="69" t="s">
        <v>323</v>
      </c>
      <c r="R14" s="71" t="s">
        <v>322</v>
      </c>
      <c r="S14" s="618" t="s">
        <v>321</v>
      </c>
      <c r="T14" s="618"/>
      <c r="U14" s="618"/>
      <c r="V14" s="618"/>
      <c r="W14" s="70" t="s">
        <v>320</v>
      </c>
      <c r="X14" s="69" t="s">
        <v>319</v>
      </c>
      <c r="Y14" s="69" t="s">
        <v>330</v>
      </c>
      <c r="Z14" s="68" t="s">
        <v>55</v>
      </c>
      <c r="AA14" s="67" t="s">
        <v>61</v>
      </c>
      <c r="AB14" s="66"/>
      <c r="AC14" s="3"/>
    </row>
    <row r="15" spans="1:29" ht="12" customHeight="1" thickBot="1">
      <c r="A15" s="58"/>
      <c r="B15" s="63"/>
      <c r="C15" s="198"/>
      <c r="D15" s="64"/>
      <c r="E15" s="63"/>
      <c r="F15" s="63"/>
      <c r="G15" s="63"/>
      <c r="H15" s="63"/>
      <c r="I15" s="63"/>
      <c r="J15" s="63"/>
      <c r="K15" s="63"/>
      <c r="L15" s="63"/>
      <c r="M15" s="62"/>
      <c r="N15" s="169">
        <v>1</v>
      </c>
      <c r="O15" s="170">
        <v>2</v>
      </c>
      <c r="P15" s="169">
        <v>2</v>
      </c>
      <c r="Q15" s="169">
        <v>3</v>
      </c>
      <c r="R15" s="171">
        <v>5</v>
      </c>
      <c r="S15" s="636">
        <v>5</v>
      </c>
      <c r="T15" s="636"/>
      <c r="U15" s="636"/>
      <c r="V15" s="636"/>
      <c r="W15" s="172">
        <v>6</v>
      </c>
      <c r="X15" s="170">
        <v>7</v>
      </c>
      <c r="Y15" s="169">
        <v>4</v>
      </c>
      <c r="Z15" s="169">
        <v>5</v>
      </c>
      <c r="AA15" s="169">
        <v>6</v>
      </c>
      <c r="AB15" s="58"/>
      <c r="AC15" s="3"/>
    </row>
    <row r="16" spans="1:29" ht="15" customHeight="1">
      <c r="A16" s="22"/>
      <c r="B16" s="173"/>
      <c r="C16" s="174"/>
      <c r="D16" s="637" t="s">
        <v>317</v>
      </c>
      <c r="E16" s="637"/>
      <c r="F16" s="637"/>
      <c r="G16" s="637"/>
      <c r="H16" s="637"/>
      <c r="I16" s="637"/>
      <c r="J16" s="637"/>
      <c r="K16" s="637"/>
      <c r="L16" s="637"/>
      <c r="M16" s="637"/>
      <c r="N16" s="637"/>
      <c r="O16" s="638"/>
      <c r="P16" s="175">
        <v>1</v>
      </c>
      <c r="Q16" s="176" t="s">
        <v>193</v>
      </c>
      <c r="R16" s="177" t="s">
        <v>334</v>
      </c>
      <c r="S16" s="178" t="s">
        <v>193</v>
      </c>
      <c r="T16" s="179" t="s">
        <v>194</v>
      </c>
      <c r="U16" s="178" t="s">
        <v>193</v>
      </c>
      <c r="V16" s="180" t="s">
        <v>192</v>
      </c>
      <c r="W16" s="639"/>
      <c r="X16" s="640"/>
      <c r="Y16" s="344">
        <f>Y17+Y20+Y18+Y19</f>
        <v>2122682.4</v>
      </c>
      <c r="Z16" s="344">
        <f>Z17+Z20+Z18</f>
        <v>1515297.35</v>
      </c>
      <c r="AA16" s="345">
        <f>AA17+AA20+AA18</f>
        <v>1406262.53</v>
      </c>
      <c r="AB16" s="181"/>
      <c r="AC16" s="182"/>
    </row>
    <row r="17" spans="1:29" ht="43.5" customHeight="1">
      <c r="A17" s="22"/>
      <c r="B17" s="183"/>
      <c r="C17" s="189"/>
      <c r="D17" s="184"/>
      <c r="E17" s="624" t="s">
        <v>316</v>
      </c>
      <c r="F17" s="624"/>
      <c r="G17" s="624"/>
      <c r="H17" s="624"/>
      <c r="I17" s="624"/>
      <c r="J17" s="624"/>
      <c r="K17" s="624"/>
      <c r="L17" s="624"/>
      <c r="M17" s="624"/>
      <c r="N17" s="624"/>
      <c r="O17" s="633"/>
      <c r="P17" s="15">
        <v>1</v>
      </c>
      <c r="Q17" s="14">
        <v>2</v>
      </c>
      <c r="R17" s="185" t="s">
        <v>334</v>
      </c>
      <c r="S17" s="14" t="s">
        <v>193</v>
      </c>
      <c r="T17" s="186" t="s">
        <v>194</v>
      </c>
      <c r="U17" s="14" t="s">
        <v>193</v>
      </c>
      <c r="V17" s="187" t="s">
        <v>192</v>
      </c>
      <c r="W17" s="634"/>
      <c r="X17" s="635"/>
      <c r="Y17" s="262">
        <v>500000</v>
      </c>
      <c r="Z17" s="262">
        <v>450000</v>
      </c>
      <c r="AA17" s="263">
        <v>450000</v>
      </c>
      <c r="AB17" s="188"/>
      <c r="AC17" s="182"/>
    </row>
    <row r="18" spans="1:29" ht="75" customHeight="1">
      <c r="A18" s="22"/>
      <c r="B18" s="183"/>
      <c r="C18" s="189"/>
      <c r="D18" s="184"/>
      <c r="E18" s="481"/>
      <c r="F18" s="481"/>
      <c r="G18" s="481"/>
      <c r="H18" s="481"/>
      <c r="I18" s="481"/>
      <c r="J18" s="481"/>
      <c r="K18" s="481"/>
      <c r="L18" s="481"/>
      <c r="M18" s="481"/>
      <c r="N18" s="481" t="s">
        <v>312</v>
      </c>
      <c r="O18" s="482"/>
      <c r="P18" s="15">
        <v>1</v>
      </c>
      <c r="Q18" s="14">
        <v>4</v>
      </c>
      <c r="R18" s="185"/>
      <c r="S18" s="14"/>
      <c r="T18" s="186"/>
      <c r="U18" s="14"/>
      <c r="V18" s="187"/>
      <c r="W18" s="9"/>
      <c r="X18" s="16"/>
      <c r="Y18" s="262">
        <v>1606744.12</v>
      </c>
      <c r="Z18" s="262">
        <v>1065297.3500000001</v>
      </c>
      <c r="AA18" s="263">
        <v>956262.53</v>
      </c>
      <c r="AB18" s="188"/>
      <c r="AC18" s="182"/>
    </row>
    <row r="19" spans="1:29" ht="75" customHeight="1">
      <c r="A19" s="22"/>
      <c r="B19" s="183"/>
      <c r="C19" s="189"/>
      <c r="D19" s="184"/>
      <c r="E19" s="481"/>
      <c r="F19" s="481"/>
      <c r="G19" s="481"/>
      <c r="H19" s="481"/>
      <c r="I19" s="481"/>
      <c r="J19" s="481"/>
      <c r="K19" s="481"/>
      <c r="L19" s="481"/>
      <c r="M19" s="481"/>
      <c r="N19" s="481" t="s">
        <v>96</v>
      </c>
      <c r="O19" s="482"/>
      <c r="P19" s="15">
        <v>1</v>
      </c>
      <c r="Q19" s="14">
        <v>6</v>
      </c>
      <c r="R19" s="185"/>
      <c r="S19" s="14"/>
      <c r="T19" s="186"/>
      <c r="U19" s="14"/>
      <c r="V19" s="187"/>
      <c r="W19" s="9"/>
      <c r="X19" s="16"/>
      <c r="Y19" s="262">
        <v>7029.28</v>
      </c>
      <c r="Z19" s="262">
        <v>0</v>
      </c>
      <c r="AA19" s="263">
        <v>0</v>
      </c>
      <c r="AB19" s="188"/>
      <c r="AC19" s="182"/>
    </row>
    <row r="20" spans="1:29" ht="57.75" customHeight="1">
      <c r="A20" s="22"/>
      <c r="B20" s="183"/>
      <c r="C20" s="189"/>
      <c r="D20" s="184"/>
      <c r="E20" s="624" t="s">
        <v>146</v>
      </c>
      <c r="F20" s="624"/>
      <c r="G20" s="624"/>
      <c r="H20" s="624"/>
      <c r="I20" s="624"/>
      <c r="J20" s="624"/>
      <c r="K20" s="624"/>
      <c r="L20" s="624"/>
      <c r="M20" s="624"/>
      <c r="N20" s="624"/>
      <c r="O20" s="633"/>
      <c r="P20" s="15">
        <v>1</v>
      </c>
      <c r="Q20" s="14">
        <v>13</v>
      </c>
      <c r="R20" s="185" t="s">
        <v>334</v>
      </c>
      <c r="S20" s="14" t="s">
        <v>193</v>
      </c>
      <c r="T20" s="186" t="s">
        <v>194</v>
      </c>
      <c r="U20" s="14" t="s">
        <v>193</v>
      </c>
      <c r="V20" s="187" t="s">
        <v>192</v>
      </c>
      <c r="W20" s="634"/>
      <c r="X20" s="635"/>
      <c r="Y20" s="262">
        <v>8909</v>
      </c>
      <c r="Z20" s="262">
        <v>0</v>
      </c>
      <c r="AA20" s="263">
        <v>0</v>
      </c>
      <c r="AB20" s="188"/>
      <c r="AC20" s="182"/>
    </row>
    <row r="21" spans="1:29" ht="15" customHeight="1">
      <c r="A21" s="22"/>
      <c r="B21" s="183"/>
      <c r="C21" s="189"/>
      <c r="D21" s="625" t="s">
        <v>306</v>
      </c>
      <c r="E21" s="625"/>
      <c r="F21" s="625"/>
      <c r="G21" s="625"/>
      <c r="H21" s="625"/>
      <c r="I21" s="625"/>
      <c r="J21" s="625"/>
      <c r="K21" s="625"/>
      <c r="L21" s="625"/>
      <c r="M21" s="625"/>
      <c r="N21" s="625"/>
      <c r="O21" s="630"/>
      <c r="P21" s="190">
        <v>2</v>
      </c>
      <c r="Q21" s="191" t="s">
        <v>193</v>
      </c>
      <c r="R21" s="185" t="s">
        <v>334</v>
      </c>
      <c r="S21" s="14" t="s">
        <v>193</v>
      </c>
      <c r="T21" s="186" t="s">
        <v>194</v>
      </c>
      <c r="U21" s="14" t="s">
        <v>193</v>
      </c>
      <c r="V21" s="187" t="s">
        <v>192</v>
      </c>
      <c r="W21" s="631"/>
      <c r="X21" s="632"/>
      <c r="Y21" s="346">
        <f>Y22</f>
        <v>89936</v>
      </c>
      <c r="Z21" s="346">
        <f>Z22</f>
        <v>89936</v>
      </c>
      <c r="AA21" s="347">
        <f>SUM(AA22)</f>
        <v>89936</v>
      </c>
      <c r="AB21" s="188"/>
      <c r="AC21" s="182"/>
    </row>
    <row r="22" spans="1:29" ht="15" customHeight="1">
      <c r="A22" s="22"/>
      <c r="B22" s="183"/>
      <c r="C22" s="189"/>
      <c r="D22" s="184"/>
      <c r="E22" s="624" t="s">
        <v>305</v>
      </c>
      <c r="F22" s="624"/>
      <c r="G22" s="624"/>
      <c r="H22" s="624"/>
      <c r="I22" s="624"/>
      <c r="J22" s="624"/>
      <c r="K22" s="624"/>
      <c r="L22" s="624"/>
      <c r="M22" s="624"/>
      <c r="N22" s="624"/>
      <c r="O22" s="633"/>
      <c r="P22" s="15">
        <v>2</v>
      </c>
      <c r="Q22" s="14">
        <v>3</v>
      </c>
      <c r="R22" s="185" t="s">
        <v>334</v>
      </c>
      <c r="S22" s="14" t="s">
        <v>193</v>
      </c>
      <c r="T22" s="186" t="s">
        <v>194</v>
      </c>
      <c r="U22" s="14" t="s">
        <v>193</v>
      </c>
      <c r="V22" s="187" t="s">
        <v>192</v>
      </c>
      <c r="W22" s="634"/>
      <c r="X22" s="635"/>
      <c r="Y22" s="262">
        <v>89936</v>
      </c>
      <c r="Z22" s="262">
        <v>89936</v>
      </c>
      <c r="AA22" s="263">
        <v>89936</v>
      </c>
      <c r="AB22" s="188"/>
      <c r="AC22" s="182"/>
    </row>
    <row r="23" spans="1:29" ht="29.25" customHeight="1">
      <c r="A23" s="22"/>
      <c r="B23" s="183"/>
      <c r="C23" s="189"/>
      <c r="D23" s="625" t="s">
        <v>294</v>
      </c>
      <c r="E23" s="625"/>
      <c r="F23" s="625"/>
      <c r="G23" s="625"/>
      <c r="H23" s="625"/>
      <c r="I23" s="625"/>
      <c r="J23" s="625"/>
      <c r="K23" s="625"/>
      <c r="L23" s="625"/>
      <c r="M23" s="625"/>
      <c r="N23" s="625"/>
      <c r="O23" s="630"/>
      <c r="P23" s="190">
        <v>3</v>
      </c>
      <c r="Q23" s="191" t="s">
        <v>193</v>
      </c>
      <c r="R23" s="185" t="s">
        <v>334</v>
      </c>
      <c r="S23" s="14" t="s">
        <v>193</v>
      </c>
      <c r="T23" s="186" t="s">
        <v>194</v>
      </c>
      <c r="U23" s="14" t="s">
        <v>193</v>
      </c>
      <c r="V23" s="187" t="s">
        <v>192</v>
      </c>
      <c r="W23" s="631"/>
      <c r="X23" s="632"/>
      <c r="Y23" s="346">
        <f>Y24</f>
        <v>10320</v>
      </c>
      <c r="Z23" s="346">
        <f>Z24</f>
        <v>0</v>
      </c>
      <c r="AA23" s="347">
        <f>AA24</f>
        <v>0</v>
      </c>
      <c r="AB23" s="188"/>
      <c r="AC23" s="182"/>
    </row>
    <row r="24" spans="1:29" ht="58.5" customHeight="1">
      <c r="A24" s="22"/>
      <c r="B24" s="183"/>
      <c r="C24" s="189"/>
      <c r="D24" s="184"/>
      <c r="E24" s="624" t="s">
        <v>71</v>
      </c>
      <c r="F24" s="624"/>
      <c r="G24" s="624"/>
      <c r="H24" s="624"/>
      <c r="I24" s="624"/>
      <c r="J24" s="624"/>
      <c r="K24" s="624"/>
      <c r="L24" s="624"/>
      <c r="M24" s="624"/>
      <c r="N24" s="624"/>
      <c r="O24" s="633"/>
      <c r="P24" s="15">
        <v>3</v>
      </c>
      <c r="Q24" s="14">
        <v>9</v>
      </c>
      <c r="R24" s="185" t="s">
        <v>334</v>
      </c>
      <c r="S24" s="14" t="s">
        <v>193</v>
      </c>
      <c r="T24" s="186" t="s">
        <v>194</v>
      </c>
      <c r="U24" s="14" t="s">
        <v>193</v>
      </c>
      <c r="V24" s="187" t="s">
        <v>192</v>
      </c>
      <c r="W24" s="634"/>
      <c r="X24" s="635"/>
      <c r="Y24" s="262">
        <v>10320</v>
      </c>
      <c r="Z24" s="262">
        <v>0</v>
      </c>
      <c r="AA24" s="263">
        <v>0</v>
      </c>
      <c r="AB24" s="188"/>
      <c r="AC24" s="182"/>
    </row>
    <row r="25" spans="1:29" ht="15" customHeight="1">
      <c r="A25" s="22"/>
      <c r="B25" s="183"/>
      <c r="C25" s="189"/>
      <c r="D25" s="625" t="s">
        <v>288</v>
      </c>
      <c r="E25" s="625"/>
      <c r="F25" s="625"/>
      <c r="G25" s="625"/>
      <c r="H25" s="625"/>
      <c r="I25" s="625"/>
      <c r="J25" s="625"/>
      <c r="K25" s="625"/>
      <c r="L25" s="625"/>
      <c r="M25" s="625"/>
      <c r="N25" s="625"/>
      <c r="O25" s="630"/>
      <c r="P25" s="190">
        <v>4</v>
      </c>
      <c r="Q25" s="191" t="s">
        <v>193</v>
      </c>
      <c r="R25" s="185" t="s">
        <v>334</v>
      </c>
      <c r="S25" s="14" t="s">
        <v>193</v>
      </c>
      <c r="T25" s="186" t="s">
        <v>194</v>
      </c>
      <c r="U25" s="14" t="s">
        <v>193</v>
      </c>
      <c r="V25" s="187" t="s">
        <v>192</v>
      </c>
      <c r="W25" s="631"/>
      <c r="X25" s="632"/>
      <c r="Y25" s="346">
        <f>Y26+Y27</f>
        <v>1985078.74</v>
      </c>
      <c r="Z25" s="346">
        <f>Z26+Z27</f>
        <v>922104.89</v>
      </c>
      <c r="AA25" s="347">
        <f>AA26+AA27</f>
        <v>1324739.45</v>
      </c>
      <c r="AB25" s="188"/>
      <c r="AC25" s="182"/>
    </row>
    <row r="26" spans="1:29" ht="15" customHeight="1">
      <c r="A26" s="22"/>
      <c r="B26" s="183"/>
      <c r="C26" s="189"/>
      <c r="D26" s="184"/>
      <c r="E26" s="624" t="s">
        <v>287</v>
      </c>
      <c r="F26" s="624"/>
      <c r="G26" s="624"/>
      <c r="H26" s="624"/>
      <c r="I26" s="624"/>
      <c r="J26" s="624"/>
      <c r="K26" s="624"/>
      <c r="L26" s="624"/>
      <c r="M26" s="624"/>
      <c r="N26" s="624"/>
      <c r="O26" s="633"/>
      <c r="P26" s="15">
        <v>4</v>
      </c>
      <c r="Q26" s="14">
        <v>9</v>
      </c>
      <c r="R26" s="185" t="s">
        <v>334</v>
      </c>
      <c r="S26" s="14" t="s">
        <v>193</v>
      </c>
      <c r="T26" s="186" t="s">
        <v>194</v>
      </c>
      <c r="U26" s="14" t="s">
        <v>193</v>
      </c>
      <c r="V26" s="187" t="s">
        <v>192</v>
      </c>
      <c r="W26" s="634"/>
      <c r="X26" s="635"/>
      <c r="Y26" s="262">
        <v>1975379.48</v>
      </c>
      <c r="Z26" s="262">
        <v>912104.89</v>
      </c>
      <c r="AA26" s="263">
        <v>1314739.45</v>
      </c>
      <c r="AB26" s="188"/>
      <c r="AC26" s="182"/>
    </row>
    <row r="27" spans="1:29" ht="29.25" customHeight="1">
      <c r="A27" s="22"/>
      <c r="B27" s="183"/>
      <c r="C27" s="189"/>
      <c r="D27" s="184"/>
      <c r="E27" s="624" t="s">
        <v>272</v>
      </c>
      <c r="F27" s="624"/>
      <c r="G27" s="624"/>
      <c r="H27" s="624"/>
      <c r="I27" s="624"/>
      <c r="J27" s="624"/>
      <c r="K27" s="624"/>
      <c r="L27" s="624"/>
      <c r="M27" s="624"/>
      <c r="N27" s="624"/>
      <c r="O27" s="633"/>
      <c r="P27" s="15">
        <v>4</v>
      </c>
      <c r="Q27" s="14">
        <v>12</v>
      </c>
      <c r="R27" s="185" t="s">
        <v>334</v>
      </c>
      <c r="S27" s="14" t="s">
        <v>193</v>
      </c>
      <c r="T27" s="186" t="s">
        <v>194</v>
      </c>
      <c r="U27" s="14" t="s">
        <v>193</v>
      </c>
      <c r="V27" s="187" t="s">
        <v>192</v>
      </c>
      <c r="W27" s="634"/>
      <c r="X27" s="635"/>
      <c r="Y27" s="262">
        <v>9699.26</v>
      </c>
      <c r="Z27" s="262">
        <v>10000</v>
      </c>
      <c r="AA27" s="263">
        <v>10000</v>
      </c>
      <c r="AB27" s="188"/>
      <c r="AC27" s="182"/>
    </row>
    <row r="28" spans="1:29" ht="29.25" customHeight="1">
      <c r="A28" s="22"/>
      <c r="B28" s="183"/>
      <c r="C28" s="189"/>
      <c r="D28" s="625" t="s">
        <v>265</v>
      </c>
      <c r="E28" s="625"/>
      <c r="F28" s="625"/>
      <c r="G28" s="625"/>
      <c r="H28" s="625"/>
      <c r="I28" s="625"/>
      <c r="J28" s="625"/>
      <c r="K28" s="625"/>
      <c r="L28" s="625"/>
      <c r="M28" s="625"/>
      <c r="N28" s="625"/>
      <c r="O28" s="630"/>
      <c r="P28" s="190">
        <v>5</v>
      </c>
      <c r="Q28" s="191" t="s">
        <v>193</v>
      </c>
      <c r="R28" s="185" t="s">
        <v>334</v>
      </c>
      <c r="S28" s="14" t="s">
        <v>193</v>
      </c>
      <c r="T28" s="186" t="s">
        <v>194</v>
      </c>
      <c r="U28" s="14" t="s">
        <v>193</v>
      </c>
      <c r="V28" s="187" t="s">
        <v>192</v>
      </c>
      <c r="W28" s="631"/>
      <c r="X28" s="632"/>
      <c r="Y28" s="346">
        <f>Y29+Y30+Y31</f>
        <v>110878.52</v>
      </c>
      <c r="Z28" s="346">
        <f>Z29+Z30+Z31</f>
        <v>30000</v>
      </c>
      <c r="AA28" s="347">
        <f>AA29+AA30+AA31</f>
        <v>30000</v>
      </c>
      <c r="AB28" s="188"/>
      <c r="AC28" s="182"/>
    </row>
    <row r="29" spans="1:29" ht="15" customHeight="1">
      <c r="A29" s="22"/>
      <c r="B29" s="183"/>
      <c r="C29" s="189"/>
      <c r="D29" s="184"/>
      <c r="E29" s="624" t="s">
        <v>264</v>
      </c>
      <c r="F29" s="624"/>
      <c r="G29" s="624"/>
      <c r="H29" s="624"/>
      <c r="I29" s="624"/>
      <c r="J29" s="624"/>
      <c r="K29" s="624"/>
      <c r="L29" s="624"/>
      <c r="M29" s="624"/>
      <c r="N29" s="624"/>
      <c r="O29" s="633"/>
      <c r="P29" s="15">
        <v>5</v>
      </c>
      <c r="Q29" s="14">
        <v>1</v>
      </c>
      <c r="R29" s="185" t="s">
        <v>334</v>
      </c>
      <c r="S29" s="14" t="s">
        <v>193</v>
      </c>
      <c r="T29" s="186" t="s">
        <v>194</v>
      </c>
      <c r="U29" s="14" t="s">
        <v>193</v>
      </c>
      <c r="V29" s="187" t="s">
        <v>192</v>
      </c>
      <c r="W29" s="634"/>
      <c r="X29" s="635"/>
      <c r="Y29" s="262">
        <v>89278.52</v>
      </c>
      <c r="Z29" s="262">
        <v>10000</v>
      </c>
      <c r="AA29" s="263">
        <v>10000</v>
      </c>
      <c r="AB29" s="188"/>
      <c r="AC29" s="182"/>
    </row>
    <row r="30" spans="1:29" ht="15" customHeight="1">
      <c r="A30" s="22"/>
      <c r="B30" s="183"/>
      <c r="C30" s="189"/>
      <c r="D30" s="184"/>
      <c r="E30" s="624" t="s">
        <v>254</v>
      </c>
      <c r="F30" s="624"/>
      <c r="G30" s="624"/>
      <c r="H30" s="624"/>
      <c r="I30" s="624"/>
      <c r="J30" s="624"/>
      <c r="K30" s="624"/>
      <c r="L30" s="624"/>
      <c r="M30" s="624"/>
      <c r="N30" s="624"/>
      <c r="O30" s="633"/>
      <c r="P30" s="15">
        <v>5</v>
      </c>
      <c r="Q30" s="14">
        <v>2</v>
      </c>
      <c r="R30" s="185" t="s">
        <v>334</v>
      </c>
      <c r="S30" s="14" t="s">
        <v>193</v>
      </c>
      <c r="T30" s="186" t="s">
        <v>194</v>
      </c>
      <c r="U30" s="14" t="s">
        <v>193</v>
      </c>
      <c r="V30" s="187" t="s">
        <v>192</v>
      </c>
      <c r="W30" s="634"/>
      <c r="X30" s="635"/>
      <c r="Y30" s="262">
        <v>0</v>
      </c>
      <c r="Z30" s="262">
        <v>10000</v>
      </c>
      <c r="AA30" s="263">
        <v>10000</v>
      </c>
      <c r="AB30" s="188"/>
      <c r="AC30" s="182"/>
    </row>
    <row r="31" spans="1:29" ht="15" customHeight="1">
      <c r="A31" s="22"/>
      <c r="B31" s="183"/>
      <c r="C31" s="189"/>
      <c r="D31" s="184"/>
      <c r="E31" s="624" t="s">
        <v>245</v>
      </c>
      <c r="F31" s="624"/>
      <c r="G31" s="624"/>
      <c r="H31" s="624"/>
      <c r="I31" s="624"/>
      <c r="J31" s="624"/>
      <c r="K31" s="624"/>
      <c r="L31" s="624"/>
      <c r="M31" s="624"/>
      <c r="N31" s="624"/>
      <c r="O31" s="633"/>
      <c r="P31" s="15">
        <v>5</v>
      </c>
      <c r="Q31" s="14">
        <v>3</v>
      </c>
      <c r="R31" s="185" t="s">
        <v>334</v>
      </c>
      <c r="S31" s="14" t="s">
        <v>193</v>
      </c>
      <c r="T31" s="186" t="s">
        <v>194</v>
      </c>
      <c r="U31" s="14" t="s">
        <v>193</v>
      </c>
      <c r="V31" s="187" t="s">
        <v>192</v>
      </c>
      <c r="W31" s="634"/>
      <c r="X31" s="635"/>
      <c r="Y31" s="262">
        <v>21600</v>
      </c>
      <c r="Z31" s="262">
        <v>10000</v>
      </c>
      <c r="AA31" s="263">
        <v>10000</v>
      </c>
      <c r="AB31" s="188"/>
      <c r="AC31" s="182"/>
    </row>
    <row r="32" spans="1:29" ht="15" customHeight="1">
      <c r="A32" s="22"/>
      <c r="B32" s="183"/>
      <c r="C32" s="189"/>
      <c r="D32" s="625" t="s">
        <v>228</v>
      </c>
      <c r="E32" s="625"/>
      <c r="F32" s="625"/>
      <c r="G32" s="625"/>
      <c r="H32" s="625"/>
      <c r="I32" s="625"/>
      <c r="J32" s="625"/>
      <c r="K32" s="625"/>
      <c r="L32" s="625"/>
      <c r="M32" s="625"/>
      <c r="N32" s="625"/>
      <c r="O32" s="630"/>
      <c r="P32" s="190">
        <v>8</v>
      </c>
      <c r="Q32" s="191" t="s">
        <v>193</v>
      </c>
      <c r="R32" s="185" t="s">
        <v>334</v>
      </c>
      <c r="S32" s="14" t="s">
        <v>193</v>
      </c>
      <c r="T32" s="186" t="s">
        <v>194</v>
      </c>
      <c r="U32" s="14" t="s">
        <v>193</v>
      </c>
      <c r="V32" s="187" t="s">
        <v>192</v>
      </c>
      <c r="W32" s="631"/>
      <c r="X32" s="632"/>
      <c r="Y32" s="346">
        <f>Y33</f>
        <v>1168000</v>
      </c>
      <c r="Z32" s="346">
        <f>Z33</f>
        <v>1031000</v>
      </c>
      <c r="AA32" s="347">
        <f>AA33</f>
        <v>1053000</v>
      </c>
      <c r="AB32" s="188"/>
      <c r="AC32" s="182"/>
    </row>
    <row r="33" spans="1:29" ht="16.5" customHeight="1">
      <c r="A33" s="22"/>
      <c r="B33" s="183"/>
      <c r="C33" s="189"/>
      <c r="D33" s="184"/>
      <c r="E33" s="624" t="s">
        <v>227</v>
      </c>
      <c r="F33" s="624"/>
      <c r="G33" s="624"/>
      <c r="H33" s="624"/>
      <c r="I33" s="624"/>
      <c r="J33" s="624"/>
      <c r="K33" s="624"/>
      <c r="L33" s="624"/>
      <c r="M33" s="624"/>
      <c r="N33" s="624"/>
      <c r="O33" s="633"/>
      <c r="P33" s="15">
        <v>8</v>
      </c>
      <c r="Q33" s="14">
        <v>1</v>
      </c>
      <c r="R33" s="185" t="s">
        <v>334</v>
      </c>
      <c r="S33" s="14" t="s">
        <v>193</v>
      </c>
      <c r="T33" s="186" t="s">
        <v>194</v>
      </c>
      <c r="U33" s="14" t="s">
        <v>193</v>
      </c>
      <c r="V33" s="187" t="s">
        <v>192</v>
      </c>
      <c r="W33" s="634"/>
      <c r="X33" s="635"/>
      <c r="Y33" s="262">
        <v>1168000</v>
      </c>
      <c r="Z33" s="262">
        <v>1031000</v>
      </c>
      <c r="AA33" s="263">
        <v>1053000</v>
      </c>
      <c r="AB33" s="188"/>
      <c r="AC33" s="182"/>
    </row>
    <row r="34" spans="1:29" ht="18.75" hidden="1" customHeight="1">
      <c r="A34" s="22"/>
      <c r="B34" s="183"/>
      <c r="C34" s="189"/>
      <c r="D34" s="625" t="s">
        <v>206</v>
      </c>
      <c r="E34" s="625"/>
      <c r="F34" s="625"/>
      <c r="G34" s="625"/>
      <c r="H34" s="625"/>
      <c r="I34" s="625"/>
      <c r="J34" s="625"/>
      <c r="K34" s="625"/>
      <c r="L34" s="625"/>
      <c r="M34" s="625"/>
      <c r="N34" s="625"/>
      <c r="O34" s="630"/>
      <c r="P34" s="190">
        <v>10</v>
      </c>
      <c r="Q34" s="191" t="s">
        <v>193</v>
      </c>
      <c r="R34" s="185" t="s">
        <v>334</v>
      </c>
      <c r="S34" s="14" t="s">
        <v>193</v>
      </c>
      <c r="T34" s="186" t="s">
        <v>194</v>
      </c>
      <c r="U34" s="14" t="s">
        <v>193</v>
      </c>
      <c r="V34" s="187" t="s">
        <v>192</v>
      </c>
      <c r="W34" s="631"/>
      <c r="X34" s="632"/>
      <c r="Y34" s="346">
        <f>Y37</f>
        <v>0</v>
      </c>
      <c r="Z34" s="346">
        <v>0</v>
      </c>
      <c r="AA34" s="347">
        <v>0</v>
      </c>
      <c r="AB34" s="188"/>
      <c r="AC34" s="182"/>
    </row>
    <row r="35" spans="1:29" ht="35.25" customHeight="1">
      <c r="A35" s="22"/>
      <c r="B35" s="183"/>
      <c r="C35" s="189"/>
      <c r="D35" s="184"/>
      <c r="E35" s="512"/>
      <c r="F35" s="512"/>
      <c r="G35" s="512"/>
      <c r="H35" s="512"/>
      <c r="I35" s="512"/>
      <c r="J35" s="512"/>
      <c r="K35" s="512"/>
      <c r="L35" s="512"/>
      <c r="M35" s="512"/>
      <c r="N35" s="512" t="s">
        <v>176</v>
      </c>
      <c r="O35" s="184"/>
      <c r="P35" s="190">
        <v>14</v>
      </c>
      <c r="Q35" s="191">
        <v>0</v>
      </c>
      <c r="R35" s="185"/>
      <c r="S35" s="14"/>
      <c r="T35" s="186"/>
      <c r="U35" s="14"/>
      <c r="V35" s="187"/>
      <c r="W35" s="247"/>
      <c r="X35" s="513"/>
      <c r="Y35" s="346">
        <f>SUM(Y36)</f>
        <v>1000</v>
      </c>
      <c r="Z35" s="346"/>
      <c r="AA35" s="347"/>
      <c r="AB35" s="188"/>
      <c r="AC35" s="182"/>
    </row>
    <row r="36" spans="1:29" ht="18.75" customHeight="1">
      <c r="A36" s="22"/>
      <c r="B36" s="183"/>
      <c r="C36" s="189"/>
      <c r="D36" s="184"/>
      <c r="E36" s="512"/>
      <c r="F36" s="512"/>
      <c r="G36" s="512"/>
      <c r="H36" s="512"/>
      <c r="I36" s="512"/>
      <c r="J36" s="512"/>
      <c r="K36" s="512"/>
      <c r="L36" s="512"/>
      <c r="M36" s="512"/>
      <c r="N36" s="481" t="s">
        <v>179</v>
      </c>
      <c r="O36" s="184"/>
      <c r="P36" s="15">
        <v>14</v>
      </c>
      <c r="Q36" s="14">
        <v>3</v>
      </c>
      <c r="R36" s="185"/>
      <c r="S36" s="14"/>
      <c r="T36" s="186"/>
      <c r="U36" s="14"/>
      <c r="V36" s="187"/>
      <c r="W36" s="247"/>
      <c r="X36" s="513"/>
      <c r="Y36" s="346">
        <v>1000</v>
      </c>
      <c r="Z36" s="346">
        <v>0</v>
      </c>
      <c r="AA36" s="347">
        <v>0</v>
      </c>
      <c r="AB36" s="188"/>
      <c r="AC36" s="182"/>
    </row>
    <row r="37" spans="1:29" ht="17.25" customHeight="1">
      <c r="A37" s="22"/>
      <c r="B37" s="183"/>
      <c r="C37" s="189"/>
      <c r="D37" s="184"/>
      <c r="E37" s="625" t="s">
        <v>191</v>
      </c>
      <c r="F37" s="624"/>
      <c r="G37" s="624"/>
      <c r="H37" s="624"/>
      <c r="I37" s="624"/>
      <c r="J37" s="624"/>
      <c r="K37" s="624"/>
      <c r="L37" s="624"/>
      <c r="M37" s="624"/>
      <c r="N37" s="624"/>
      <c r="O37" s="633"/>
      <c r="P37" s="15">
        <v>99</v>
      </c>
      <c r="Q37" s="14">
        <v>0</v>
      </c>
      <c r="R37" s="185" t="s">
        <v>334</v>
      </c>
      <c r="S37" s="14" t="s">
        <v>193</v>
      </c>
      <c r="T37" s="186" t="s">
        <v>194</v>
      </c>
      <c r="U37" s="14" t="s">
        <v>193</v>
      </c>
      <c r="V37" s="187" t="s">
        <v>192</v>
      </c>
      <c r="W37" s="634"/>
      <c r="X37" s="635"/>
      <c r="Y37" s="532">
        <v>0</v>
      </c>
      <c r="Z37" s="533">
        <v>83761.75</v>
      </c>
      <c r="AA37" s="534">
        <v>168723.31</v>
      </c>
      <c r="AB37" s="188"/>
      <c r="AC37" s="182"/>
    </row>
    <row r="38" spans="1:29" ht="15" customHeight="1" thickBot="1">
      <c r="A38" s="22"/>
      <c r="B38" s="183"/>
      <c r="C38" s="189"/>
      <c r="D38" s="624" t="s">
        <v>191</v>
      </c>
      <c r="E38" s="625"/>
      <c r="F38" s="625"/>
      <c r="G38" s="625"/>
      <c r="H38" s="625"/>
      <c r="I38" s="625"/>
      <c r="J38" s="625"/>
      <c r="K38" s="625"/>
      <c r="L38" s="625"/>
      <c r="M38" s="625"/>
      <c r="N38" s="626"/>
      <c r="O38" s="627"/>
      <c r="P38" s="49">
        <v>99</v>
      </c>
      <c r="Q38" s="48">
        <v>99</v>
      </c>
      <c r="R38" s="204" t="s">
        <v>334</v>
      </c>
      <c r="S38" s="27" t="s">
        <v>193</v>
      </c>
      <c r="T38" s="205" t="s">
        <v>194</v>
      </c>
      <c r="U38" s="27" t="s">
        <v>193</v>
      </c>
      <c r="V38" s="206" t="s">
        <v>192</v>
      </c>
      <c r="W38" s="628"/>
      <c r="X38" s="629"/>
      <c r="Y38" s="499">
        <f ca="1">Ведом!X131</f>
        <v>0</v>
      </c>
      <c r="Z38" s="499">
        <f ca="1">Ведом!Y131</f>
        <v>89702.7631501961</v>
      </c>
      <c r="AA38" s="500">
        <f ca="1">Ведом!Z131</f>
        <v>200737.01730440318</v>
      </c>
      <c r="AB38" s="188"/>
      <c r="AC38" s="182"/>
    </row>
    <row r="39" spans="1:29" ht="24" customHeight="1" thickBot="1">
      <c r="A39" s="4"/>
      <c r="B39" s="192"/>
      <c r="C39" s="192"/>
      <c r="D39" s="202"/>
      <c r="E39" s="203"/>
      <c r="F39" s="203"/>
      <c r="G39" s="203"/>
      <c r="H39" s="203"/>
      <c r="I39" s="203"/>
      <c r="J39" s="203"/>
      <c r="K39" s="203"/>
      <c r="L39" s="203"/>
      <c r="M39" s="193"/>
      <c r="N39" s="292" t="s">
        <v>189</v>
      </c>
      <c r="O39" s="293"/>
      <c r="P39" s="293"/>
      <c r="Q39" s="293"/>
      <c r="R39" s="293"/>
      <c r="S39" s="293"/>
      <c r="T39" s="293"/>
      <c r="U39" s="293"/>
      <c r="V39" s="293"/>
      <c r="W39" s="293"/>
      <c r="X39" s="294"/>
      <c r="Y39" s="348">
        <f>Y38+Y34+Y32+Y28+Y25+Y23+Y21+Y16+Y35</f>
        <v>5487895.6600000001</v>
      </c>
      <c r="Z39" s="348">
        <f>Z38+Z34+Z32+Z28+Z25+Z23+Z21+Z16</f>
        <v>3678041.0031501963</v>
      </c>
      <c r="AA39" s="349">
        <f>AA38+AA34+AA32+AA28+AA25+AA23+AA21+AA16</f>
        <v>4104674.9973044032</v>
      </c>
      <c r="AB39" s="3"/>
      <c r="AC39" s="2"/>
    </row>
    <row r="40" spans="1:29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3"/>
      <c r="R40" s="3"/>
      <c r="S40" s="3"/>
      <c r="T40" s="3"/>
      <c r="U40" s="3"/>
      <c r="V40" s="3"/>
      <c r="W40" s="3"/>
      <c r="X40" s="3"/>
      <c r="Y40" s="2"/>
      <c r="Z40" s="4"/>
      <c r="AA40" s="3"/>
      <c r="AB40" s="3"/>
      <c r="AC40" s="2"/>
    </row>
    <row r="41" spans="1:29" ht="11.25" customHeight="1">
      <c r="A41" s="4"/>
      <c r="B41" s="2"/>
      <c r="C41" s="2"/>
      <c r="D41" s="2"/>
      <c r="E41" s="2"/>
      <c r="F41" s="2"/>
      <c r="G41" s="2"/>
      <c r="H41" s="2"/>
      <c r="I41" s="2"/>
      <c r="J41" s="2"/>
      <c r="K41" s="2"/>
      <c r="L41" s="3"/>
      <c r="M41" s="194"/>
      <c r="N41" s="2"/>
      <c r="O41" s="195" t="s">
        <v>335</v>
      </c>
      <c r="P41" s="195"/>
      <c r="Q41" s="196"/>
      <c r="R41" s="2"/>
      <c r="S41" s="197" t="s">
        <v>336</v>
      </c>
      <c r="T41" s="197"/>
      <c r="U41" s="197"/>
      <c r="V41" s="197"/>
      <c r="W41" s="197"/>
      <c r="X41" s="197"/>
      <c r="Y41" s="196"/>
      <c r="Z41" s="2"/>
      <c r="AA41" s="2"/>
      <c r="AB41" s="3"/>
      <c r="AC41" s="2"/>
    </row>
    <row r="42" spans="1:29" ht="2.85" customHeight="1">
      <c r="A42" s="2" t="s">
        <v>337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3"/>
      <c r="AC42" s="2"/>
    </row>
  </sheetData>
  <autoFilter ref="N15:AA39">
    <filterColumn colId="5" showButton="0"/>
    <filterColumn colId="6" showButton="0"/>
    <filterColumn colId="7" showButton="0"/>
  </autoFilter>
  <mergeCells count="40">
    <mergeCell ref="E17:O17"/>
    <mergeCell ref="W17:X17"/>
    <mergeCell ref="E20:O20"/>
    <mergeCell ref="W20:X20"/>
    <mergeCell ref="S14:V14"/>
    <mergeCell ref="S15:V15"/>
    <mergeCell ref="D16:O16"/>
    <mergeCell ref="W16:X16"/>
    <mergeCell ref="D23:O23"/>
    <mergeCell ref="W23:X23"/>
    <mergeCell ref="E24:O24"/>
    <mergeCell ref="W24:X24"/>
    <mergeCell ref="D21:O21"/>
    <mergeCell ref="W21:X21"/>
    <mergeCell ref="E22:O22"/>
    <mergeCell ref="W22:X22"/>
    <mergeCell ref="E27:O27"/>
    <mergeCell ref="W27:X27"/>
    <mergeCell ref="D28:O28"/>
    <mergeCell ref="W28:X28"/>
    <mergeCell ref="D25:O25"/>
    <mergeCell ref="W25:X25"/>
    <mergeCell ref="E26:O26"/>
    <mergeCell ref="W26:X26"/>
    <mergeCell ref="E31:O31"/>
    <mergeCell ref="W31:X31"/>
    <mergeCell ref="E37:O37"/>
    <mergeCell ref="W37:X37"/>
    <mergeCell ref="E29:O29"/>
    <mergeCell ref="W29:X29"/>
    <mergeCell ref="E30:O30"/>
    <mergeCell ref="W30:X30"/>
    <mergeCell ref="D38:O38"/>
    <mergeCell ref="W38:X38"/>
    <mergeCell ref="D32:O32"/>
    <mergeCell ref="W32:X32"/>
    <mergeCell ref="E33:O33"/>
    <mergeCell ref="W33:X33"/>
    <mergeCell ref="D34:O34"/>
    <mergeCell ref="W34:X34"/>
  </mergeCells>
  <phoneticPr fontId="0" type="noConversion"/>
  <pageMargins left="0.196850393700787" right="0.196850393700787" top="0.39370078740157499" bottom="0.196850393700787" header="0.196850393700787" footer="0.196850393700787"/>
  <pageSetup paperSize="9" scale="86" fitToHeight="0" orientation="portrait" r:id="rId1"/>
  <headerFooter alignWithMargins="0">
    <oddHeader>&amp;CСтраница &amp;P из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32"/>
  <sheetViews>
    <sheetView showGridLines="0" zoomScale="90" zoomScaleNormal="90" workbookViewId="0">
      <selection activeCell="V6" sqref="V6"/>
    </sheetView>
  </sheetViews>
  <sheetFormatPr defaultRowHeight="12.75"/>
  <cols>
    <col min="1" max="1" width="0.5703125" style="1" customWidth="1"/>
    <col min="2" max="12" width="0" style="1" hidden="1" customWidth="1"/>
    <col min="13" max="13" width="68" style="1" customWidth="1"/>
    <col min="14" max="14" width="0" style="1" hidden="1" customWidth="1"/>
    <col min="15" max="15" width="5.42578125" style="1" customWidth="1"/>
    <col min="16" max="16" width="5.28515625" style="1" customWidth="1"/>
    <col min="17" max="17" width="0" style="1" hidden="1" customWidth="1"/>
    <col min="18" max="18" width="3.28515625" style="1" customWidth="1"/>
    <col min="19" max="19" width="2.5703125" style="1" customWidth="1"/>
    <col min="20" max="20" width="3.28515625" style="1" customWidth="1"/>
    <col min="21" max="21" width="6.85546875" style="1" customWidth="1"/>
    <col min="22" max="22" width="7.7109375" style="1" customWidth="1"/>
    <col min="23" max="23" width="0" style="1" hidden="1" customWidth="1"/>
    <col min="24" max="25" width="13.140625" style="1" customWidth="1"/>
    <col min="26" max="26" width="14.28515625" style="1" customWidth="1"/>
    <col min="27" max="27" width="0" style="1" hidden="1" customWidth="1"/>
    <col min="28" max="28" width="1.140625" style="1" customWidth="1"/>
    <col min="29" max="16384" width="9.140625" style="1"/>
  </cols>
  <sheetData>
    <row r="1" spans="1:28" ht="12.75" customHeight="1">
      <c r="A1" s="84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2"/>
      <c r="Z1" s="2"/>
      <c r="AA1" s="3"/>
      <c r="AB1" s="2"/>
    </row>
    <row r="2" spans="1:28" ht="12.75" customHeight="1">
      <c r="A2" s="84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5" t="s">
        <v>49</v>
      </c>
      <c r="W2" s="83"/>
      <c r="X2" s="2"/>
      <c r="Y2" s="82"/>
      <c r="Z2" s="2"/>
      <c r="AA2" s="3"/>
      <c r="AB2" s="2"/>
    </row>
    <row r="3" spans="1:28" ht="12.75" customHeight="1">
      <c r="A3" s="84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5" t="s">
        <v>329</v>
      </c>
      <c r="W3" s="83"/>
      <c r="X3" s="2"/>
      <c r="Y3" s="82"/>
      <c r="Z3" s="2"/>
      <c r="AA3" s="3"/>
      <c r="AB3" s="2"/>
    </row>
    <row r="4" spans="1:28" ht="12.75" customHeight="1">
      <c r="A4" s="84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5" t="s">
        <v>328</v>
      </c>
      <c r="W4" s="83"/>
      <c r="X4" s="2"/>
      <c r="Y4" s="82"/>
      <c r="Z4" s="3"/>
      <c r="AA4" s="3"/>
      <c r="AB4" s="2"/>
    </row>
    <row r="5" spans="1:28" ht="12.75" customHeight="1">
      <c r="A5" s="84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4"/>
      <c r="O5" s="4"/>
      <c r="P5" s="2"/>
      <c r="Q5" s="86"/>
      <c r="R5" s="88"/>
      <c r="S5" s="86"/>
      <c r="T5" s="86"/>
      <c r="U5" s="86"/>
      <c r="V5" s="85" t="s">
        <v>678</v>
      </c>
      <c r="W5" s="87"/>
      <c r="X5" s="2"/>
      <c r="Y5" s="86"/>
      <c r="Z5" s="80"/>
      <c r="AA5" s="3"/>
      <c r="AB5" s="2"/>
    </row>
    <row r="6" spans="1:28" ht="12.75" customHeight="1">
      <c r="A6" s="84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5" t="s">
        <v>186</v>
      </c>
      <c r="W6" s="83"/>
      <c r="X6" s="2"/>
      <c r="Y6" s="82"/>
      <c r="Z6" s="2"/>
      <c r="AA6" s="3"/>
      <c r="AB6" s="2"/>
    </row>
    <row r="7" spans="1:28" ht="12.75" customHeight="1">
      <c r="A7" s="84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2"/>
      <c r="Z7" s="3"/>
      <c r="AA7" s="3"/>
      <c r="AB7" s="2"/>
    </row>
    <row r="8" spans="1:28" ht="12.75" customHeight="1">
      <c r="A8" s="77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3"/>
      <c r="AB8" s="2"/>
    </row>
    <row r="9" spans="1:28" ht="12.75" customHeight="1">
      <c r="A9" s="81" t="s">
        <v>338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3"/>
      <c r="AB9" s="2"/>
    </row>
    <row r="10" spans="1:28" ht="12.75" customHeight="1">
      <c r="A10" s="81" t="s">
        <v>680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3"/>
      <c r="AB10" s="2"/>
    </row>
    <row r="11" spans="1:28" ht="12.75" customHeight="1">
      <c r="A11" s="79" t="s">
        <v>339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3"/>
      <c r="AB11" s="2"/>
    </row>
    <row r="12" spans="1:28" ht="12.75" customHeight="1">
      <c r="A12" s="79" t="s">
        <v>85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88"/>
      <c r="Z12" s="80"/>
      <c r="AA12" s="3"/>
      <c r="AB12" s="2"/>
    </row>
    <row r="13" spans="1:28" ht="12.75" customHeight="1" thickBot="1">
      <c r="A13" s="77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4"/>
      <c r="Z13" s="201" t="s">
        <v>327</v>
      </c>
      <c r="AA13" s="3"/>
      <c r="AB13" s="2"/>
    </row>
    <row r="14" spans="1:28" ht="45.75" customHeight="1" thickBot="1">
      <c r="A14" s="6"/>
      <c r="B14" s="209"/>
      <c r="C14" s="250"/>
      <c r="D14" s="210"/>
      <c r="E14" s="210"/>
      <c r="F14" s="210"/>
      <c r="G14" s="210"/>
      <c r="H14" s="210"/>
      <c r="I14" s="210"/>
      <c r="J14" s="210"/>
      <c r="K14" s="210"/>
      <c r="L14" s="211"/>
      <c r="M14" s="68" t="s">
        <v>326</v>
      </c>
      <c r="N14" s="70" t="s">
        <v>325</v>
      </c>
      <c r="O14" s="69" t="s">
        <v>324</v>
      </c>
      <c r="P14" s="69" t="s">
        <v>323</v>
      </c>
      <c r="Q14" s="71" t="s">
        <v>322</v>
      </c>
      <c r="R14" s="618" t="s">
        <v>321</v>
      </c>
      <c r="S14" s="618"/>
      <c r="T14" s="618"/>
      <c r="U14" s="618"/>
      <c r="V14" s="70" t="s">
        <v>320</v>
      </c>
      <c r="W14" s="69" t="s">
        <v>319</v>
      </c>
      <c r="X14" s="69" t="s">
        <v>330</v>
      </c>
      <c r="Y14" s="68" t="s">
        <v>55</v>
      </c>
      <c r="Z14" s="67" t="s">
        <v>61</v>
      </c>
      <c r="AA14" s="66"/>
      <c r="AB14" s="3"/>
    </row>
    <row r="15" spans="1:28" ht="12" customHeight="1">
      <c r="A15" s="212"/>
      <c r="B15" s="64"/>
      <c r="C15" s="213"/>
      <c r="D15" s="63"/>
      <c r="E15" s="214"/>
      <c r="F15" s="64"/>
      <c r="G15" s="64"/>
      <c r="H15" s="64"/>
      <c r="I15" s="64"/>
      <c r="J15" s="64"/>
      <c r="K15" s="64"/>
      <c r="L15" s="213"/>
      <c r="M15" s="63">
        <v>1</v>
      </c>
      <c r="N15" s="63">
        <v>2</v>
      </c>
      <c r="O15" s="63">
        <v>2</v>
      </c>
      <c r="P15" s="63">
        <v>3</v>
      </c>
      <c r="Q15" s="62">
        <v>5</v>
      </c>
      <c r="R15" s="641">
        <v>4</v>
      </c>
      <c r="S15" s="641"/>
      <c r="T15" s="641"/>
      <c r="U15" s="641"/>
      <c r="V15" s="215">
        <v>5</v>
      </c>
      <c r="W15" s="63">
        <v>7</v>
      </c>
      <c r="X15" s="63">
        <v>6</v>
      </c>
      <c r="Y15" s="63">
        <v>7</v>
      </c>
      <c r="Z15" s="63">
        <v>8</v>
      </c>
      <c r="AA15" s="58"/>
      <c r="AB15" s="3"/>
    </row>
    <row r="16" spans="1:28" ht="15" customHeight="1">
      <c r="A16" s="22"/>
      <c r="B16" s="216"/>
      <c r="C16" s="217"/>
      <c r="D16" s="625" t="s">
        <v>317</v>
      </c>
      <c r="E16" s="598"/>
      <c r="F16" s="598"/>
      <c r="G16" s="598"/>
      <c r="H16" s="598"/>
      <c r="I16" s="598"/>
      <c r="J16" s="598"/>
      <c r="K16" s="598"/>
      <c r="L16" s="598"/>
      <c r="M16" s="598"/>
      <c r="N16" s="623"/>
      <c r="O16" s="49">
        <v>1</v>
      </c>
      <c r="P16" s="48" t="s">
        <v>190</v>
      </c>
      <c r="Q16" s="218" t="s">
        <v>190</v>
      </c>
      <c r="R16" s="46" t="s">
        <v>190</v>
      </c>
      <c r="S16" s="47" t="s">
        <v>190</v>
      </c>
      <c r="T16" s="46" t="s">
        <v>190</v>
      </c>
      <c r="U16" s="45" t="s">
        <v>190</v>
      </c>
      <c r="V16" s="44" t="s">
        <v>190</v>
      </c>
      <c r="W16" s="219"/>
      <c r="X16" s="256">
        <f>X17+X22+X36+X41+X32</f>
        <v>2118442.4</v>
      </c>
      <c r="Y16" s="256">
        <f>Y17+Y22+Y36</f>
        <v>1515297.35</v>
      </c>
      <c r="Z16" s="257">
        <f>Z17+Z22+Z36</f>
        <v>1406262.53</v>
      </c>
      <c r="AA16" s="7"/>
      <c r="AB16" s="3"/>
    </row>
    <row r="17" spans="1:28" ht="29.25" customHeight="1">
      <c r="A17" s="22"/>
      <c r="B17" s="216"/>
      <c r="C17" s="217"/>
      <c r="D17" s="252"/>
      <c r="E17" s="606" t="s">
        <v>316</v>
      </c>
      <c r="F17" s="607"/>
      <c r="G17" s="607"/>
      <c r="H17" s="607"/>
      <c r="I17" s="607"/>
      <c r="J17" s="607"/>
      <c r="K17" s="607"/>
      <c r="L17" s="607"/>
      <c r="M17" s="607"/>
      <c r="N17" s="608"/>
      <c r="O17" s="95">
        <v>1</v>
      </c>
      <c r="P17" s="96">
        <v>2</v>
      </c>
      <c r="Q17" s="248" t="s">
        <v>190</v>
      </c>
      <c r="R17" s="98" t="s">
        <v>190</v>
      </c>
      <c r="S17" s="99" t="s">
        <v>190</v>
      </c>
      <c r="T17" s="98" t="s">
        <v>190</v>
      </c>
      <c r="U17" s="100" t="s">
        <v>190</v>
      </c>
      <c r="V17" s="101" t="s">
        <v>190</v>
      </c>
      <c r="W17" s="249"/>
      <c r="X17" s="258">
        <f t="shared" ref="X17:Z20" si="0">X18</f>
        <v>500000</v>
      </c>
      <c r="Y17" s="258">
        <f t="shared" si="0"/>
        <v>450000</v>
      </c>
      <c r="Z17" s="259">
        <f t="shared" si="0"/>
        <v>450000</v>
      </c>
      <c r="AA17" s="7"/>
      <c r="AB17" s="3"/>
    </row>
    <row r="18" spans="1:28" ht="51.75" customHeight="1">
      <c r="A18" s="22"/>
      <c r="B18" s="216"/>
      <c r="C18" s="217"/>
      <c r="D18" s="252"/>
      <c r="E18" s="220"/>
      <c r="F18" s="601" t="s">
        <v>77</v>
      </c>
      <c r="G18" s="601"/>
      <c r="H18" s="601"/>
      <c r="I18" s="602"/>
      <c r="J18" s="602"/>
      <c r="K18" s="602"/>
      <c r="L18" s="602"/>
      <c r="M18" s="602"/>
      <c r="N18" s="603"/>
      <c r="O18" s="28">
        <v>1</v>
      </c>
      <c r="P18" s="27">
        <v>2</v>
      </c>
      <c r="Q18" s="218" t="s">
        <v>291</v>
      </c>
      <c r="R18" s="25">
        <v>86</v>
      </c>
      <c r="S18" s="26" t="s">
        <v>194</v>
      </c>
      <c r="T18" s="25" t="s">
        <v>193</v>
      </c>
      <c r="U18" s="24" t="s">
        <v>192</v>
      </c>
      <c r="V18" s="23" t="s">
        <v>190</v>
      </c>
      <c r="W18" s="219"/>
      <c r="X18" s="260">
        <f>X20</f>
        <v>500000</v>
      </c>
      <c r="Y18" s="260">
        <f>Y20</f>
        <v>450000</v>
      </c>
      <c r="Z18" s="261">
        <f>Z20</f>
        <v>450000</v>
      </c>
      <c r="AA18" s="7"/>
      <c r="AB18" s="3"/>
    </row>
    <row r="19" spans="1:28" ht="51.75" customHeight="1">
      <c r="A19" s="22"/>
      <c r="B19" s="216"/>
      <c r="C19" s="217"/>
      <c r="D19" s="252"/>
      <c r="E19" s="220"/>
      <c r="F19" s="222"/>
      <c r="G19" s="223"/>
      <c r="H19" s="17"/>
      <c r="I19" s="208"/>
      <c r="J19" s="208"/>
      <c r="K19" s="208"/>
      <c r="L19" s="208"/>
      <c r="M19" s="208" t="s">
        <v>311</v>
      </c>
      <c r="N19" s="37"/>
      <c r="O19" s="28">
        <v>1</v>
      </c>
      <c r="P19" s="27">
        <v>2</v>
      </c>
      <c r="Q19" s="218"/>
      <c r="R19" s="25">
        <v>86</v>
      </c>
      <c r="S19" s="26">
        <v>0</v>
      </c>
      <c r="T19" s="25">
        <v>1</v>
      </c>
      <c r="U19" s="24">
        <v>0</v>
      </c>
      <c r="V19" s="23"/>
      <c r="W19" s="219"/>
      <c r="X19" s="260">
        <v>500000</v>
      </c>
      <c r="Y19" s="260">
        <v>450000</v>
      </c>
      <c r="Z19" s="261">
        <v>450000</v>
      </c>
      <c r="AA19" s="7"/>
      <c r="AB19" s="3"/>
    </row>
    <row r="20" spans="1:28" ht="15" customHeight="1">
      <c r="A20" s="22"/>
      <c r="B20" s="216"/>
      <c r="C20" s="217"/>
      <c r="D20" s="252"/>
      <c r="E20" s="221"/>
      <c r="F20" s="222"/>
      <c r="G20" s="223"/>
      <c r="H20" s="17"/>
      <c r="I20" s="601" t="s">
        <v>90</v>
      </c>
      <c r="J20" s="602"/>
      <c r="K20" s="602"/>
      <c r="L20" s="602"/>
      <c r="M20" s="602"/>
      <c r="N20" s="603"/>
      <c r="O20" s="28">
        <v>1</v>
      </c>
      <c r="P20" s="27">
        <v>2</v>
      </c>
      <c r="Q20" s="218" t="s">
        <v>314</v>
      </c>
      <c r="R20" s="25">
        <v>86</v>
      </c>
      <c r="S20" s="26" t="s">
        <v>194</v>
      </c>
      <c r="T20" s="25">
        <v>1</v>
      </c>
      <c r="U20" s="24" t="s">
        <v>313</v>
      </c>
      <c r="V20" s="23" t="s">
        <v>190</v>
      </c>
      <c r="W20" s="219"/>
      <c r="X20" s="260">
        <f t="shared" si="0"/>
        <v>500000</v>
      </c>
      <c r="Y20" s="260">
        <f t="shared" si="0"/>
        <v>450000</v>
      </c>
      <c r="Z20" s="261">
        <f t="shared" si="0"/>
        <v>450000</v>
      </c>
      <c r="AA20" s="7"/>
      <c r="AB20" s="3"/>
    </row>
    <row r="21" spans="1:28" ht="29.25" customHeight="1">
      <c r="A21" s="22"/>
      <c r="B21" s="216"/>
      <c r="C21" s="217"/>
      <c r="D21" s="252"/>
      <c r="E21" s="224"/>
      <c r="F21" s="208"/>
      <c r="G21" s="225"/>
      <c r="H21" s="37"/>
      <c r="I21" s="36"/>
      <c r="J21" s="604" t="s">
        <v>300</v>
      </c>
      <c r="K21" s="604"/>
      <c r="L21" s="604"/>
      <c r="M21" s="604"/>
      <c r="N21" s="605"/>
      <c r="O21" s="15">
        <v>1</v>
      </c>
      <c r="P21" s="14">
        <v>2</v>
      </c>
      <c r="Q21" s="218" t="s">
        <v>314</v>
      </c>
      <c r="R21" s="11">
        <v>86</v>
      </c>
      <c r="S21" s="12" t="s">
        <v>194</v>
      </c>
      <c r="T21" s="11">
        <v>1</v>
      </c>
      <c r="U21" s="10" t="s">
        <v>313</v>
      </c>
      <c r="V21" s="242" t="s">
        <v>299</v>
      </c>
      <c r="W21" s="219"/>
      <c r="X21" s="262">
        <v>500000</v>
      </c>
      <c r="Y21" s="262">
        <v>450000</v>
      </c>
      <c r="Z21" s="263">
        <v>450000</v>
      </c>
      <c r="AA21" s="7"/>
      <c r="AB21" s="3"/>
    </row>
    <row r="22" spans="1:28" ht="50.25" customHeight="1">
      <c r="A22" s="22"/>
      <c r="B22" s="216"/>
      <c r="C22" s="217"/>
      <c r="D22" s="252"/>
      <c r="E22" s="606" t="s">
        <v>312</v>
      </c>
      <c r="F22" s="607"/>
      <c r="G22" s="607"/>
      <c r="H22" s="607"/>
      <c r="I22" s="607"/>
      <c r="J22" s="611"/>
      <c r="K22" s="611"/>
      <c r="L22" s="611"/>
      <c r="M22" s="611"/>
      <c r="N22" s="612"/>
      <c r="O22" s="104">
        <v>1</v>
      </c>
      <c r="P22" s="105">
        <v>4</v>
      </c>
      <c r="Q22" s="248" t="s">
        <v>190</v>
      </c>
      <c r="R22" s="133" t="s">
        <v>190</v>
      </c>
      <c r="S22" s="134" t="s">
        <v>190</v>
      </c>
      <c r="T22" s="133" t="s">
        <v>190</v>
      </c>
      <c r="U22" s="135" t="s">
        <v>190</v>
      </c>
      <c r="V22" s="106" t="s">
        <v>190</v>
      </c>
      <c r="W22" s="249"/>
      <c r="X22" s="264">
        <f t="shared" ref="X22:Z23" si="1">X23</f>
        <v>1606744.12</v>
      </c>
      <c r="Y22" s="264">
        <f t="shared" si="1"/>
        <v>1065297.3500000001</v>
      </c>
      <c r="Z22" s="265">
        <f t="shared" si="1"/>
        <v>956262.53</v>
      </c>
      <c r="AA22" s="7"/>
      <c r="AB22" s="3"/>
    </row>
    <row r="23" spans="1:28" ht="52.5" customHeight="1">
      <c r="A23" s="22"/>
      <c r="B23" s="216"/>
      <c r="C23" s="217"/>
      <c r="D23" s="252"/>
      <c r="E23" s="220"/>
      <c r="F23" s="601" t="s">
        <v>77</v>
      </c>
      <c r="G23" s="601"/>
      <c r="H23" s="602"/>
      <c r="I23" s="602"/>
      <c r="J23" s="602"/>
      <c r="K23" s="602"/>
      <c r="L23" s="602"/>
      <c r="M23" s="602"/>
      <c r="N23" s="603"/>
      <c r="O23" s="28">
        <v>1</v>
      </c>
      <c r="P23" s="27">
        <v>4</v>
      </c>
      <c r="Q23" s="218" t="s">
        <v>304</v>
      </c>
      <c r="R23" s="25" t="s">
        <v>297</v>
      </c>
      <c r="S23" s="26" t="s">
        <v>194</v>
      </c>
      <c r="T23" s="25" t="s">
        <v>193</v>
      </c>
      <c r="U23" s="24" t="s">
        <v>192</v>
      </c>
      <c r="V23" s="23" t="s">
        <v>190</v>
      </c>
      <c r="W23" s="219"/>
      <c r="X23" s="260">
        <f t="shared" si="1"/>
        <v>1606744.12</v>
      </c>
      <c r="Y23" s="260">
        <f t="shared" si="1"/>
        <v>1065297.3500000001</v>
      </c>
      <c r="Z23" s="261">
        <f t="shared" si="1"/>
        <v>956262.53</v>
      </c>
      <c r="AA23" s="7"/>
      <c r="AB23" s="3"/>
    </row>
    <row r="24" spans="1:28" ht="29.25" customHeight="1">
      <c r="A24" s="22"/>
      <c r="B24" s="216"/>
      <c r="C24" s="217"/>
      <c r="D24" s="252"/>
      <c r="E24" s="221"/>
      <c r="F24" s="222"/>
      <c r="G24" s="223"/>
      <c r="H24" s="601" t="s">
        <v>311</v>
      </c>
      <c r="I24" s="602"/>
      <c r="J24" s="602"/>
      <c r="K24" s="602"/>
      <c r="L24" s="602"/>
      <c r="M24" s="602"/>
      <c r="N24" s="603"/>
      <c r="O24" s="28">
        <v>1</v>
      </c>
      <c r="P24" s="27">
        <v>4</v>
      </c>
      <c r="Q24" s="218" t="s">
        <v>310</v>
      </c>
      <c r="R24" s="25" t="s">
        <v>297</v>
      </c>
      <c r="S24" s="26" t="s">
        <v>194</v>
      </c>
      <c r="T24" s="25" t="s">
        <v>195</v>
      </c>
      <c r="U24" s="24" t="s">
        <v>192</v>
      </c>
      <c r="V24" s="23" t="s">
        <v>190</v>
      </c>
      <c r="W24" s="219"/>
      <c r="X24" s="260">
        <f>SUM(X25+X29)</f>
        <v>1606744.12</v>
      </c>
      <c r="Y24" s="260">
        <f>Y25</f>
        <v>1065297.3500000001</v>
      </c>
      <c r="Z24" s="261">
        <f>Z25</f>
        <v>956262.53</v>
      </c>
      <c r="AA24" s="7"/>
      <c r="AB24" s="3"/>
    </row>
    <row r="25" spans="1:28" ht="15" customHeight="1">
      <c r="A25" s="22"/>
      <c r="B25" s="216"/>
      <c r="C25" s="217"/>
      <c r="D25" s="252"/>
      <c r="E25" s="221"/>
      <c r="F25" s="207"/>
      <c r="G25" s="226"/>
      <c r="H25" s="17"/>
      <c r="I25" s="601" t="s">
        <v>309</v>
      </c>
      <c r="J25" s="602"/>
      <c r="K25" s="602"/>
      <c r="L25" s="602"/>
      <c r="M25" s="602"/>
      <c r="N25" s="603"/>
      <c r="O25" s="28">
        <v>1</v>
      </c>
      <c r="P25" s="27">
        <v>4</v>
      </c>
      <c r="Q25" s="218" t="s">
        <v>308</v>
      </c>
      <c r="R25" s="25" t="s">
        <v>297</v>
      </c>
      <c r="S25" s="26" t="s">
        <v>194</v>
      </c>
      <c r="T25" s="25" t="s">
        <v>195</v>
      </c>
      <c r="U25" s="24" t="s">
        <v>307</v>
      </c>
      <c r="V25" s="23" t="s">
        <v>190</v>
      </c>
      <c r="W25" s="219"/>
      <c r="X25" s="260">
        <f>X26+X27+X28</f>
        <v>1537144.12</v>
      </c>
      <c r="Y25" s="260">
        <f>Y26+Y27</f>
        <v>1065297.3500000001</v>
      </c>
      <c r="Z25" s="261">
        <f>Z26+Z27</f>
        <v>956262.53</v>
      </c>
      <c r="AA25" s="7"/>
      <c r="AB25" s="3"/>
    </row>
    <row r="26" spans="1:28" ht="29.25" customHeight="1">
      <c r="A26" s="22"/>
      <c r="B26" s="216"/>
      <c r="C26" s="217"/>
      <c r="D26" s="252"/>
      <c r="E26" s="221"/>
      <c r="F26" s="207"/>
      <c r="G26" s="226"/>
      <c r="H26" s="18"/>
      <c r="I26" s="17"/>
      <c r="J26" s="616" t="s">
        <v>300</v>
      </c>
      <c r="K26" s="616"/>
      <c r="L26" s="616"/>
      <c r="M26" s="616"/>
      <c r="N26" s="617"/>
      <c r="O26" s="28">
        <v>1</v>
      </c>
      <c r="P26" s="27">
        <v>4</v>
      </c>
      <c r="Q26" s="218" t="s">
        <v>308</v>
      </c>
      <c r="R26" s="25" t="s">
        <v>297</v>
      </c>
      <c r="S26" s="26" t="s">
        <v>194</v>
      </c>
      <c r="T26" s="25" t="s">
        <v>195</v>
      </c>
      <c r="U26" s="24" t="s">
        <v>307</v>
      </c>
      <c r="V26" s="243" t="s">
        <v>299</v>
      </c>
      <c r="W26" s="219"/>
      <c r="X26" s="266">
        <v>1105000</v>
      </c>
      <c r="Y26" s="266">
        <v>900000</v>
      </c>
      <c r="Z26" s="267">
        <v>920000</v>
      </c>
      <c r="AA26" s="7"/>
      <c r="AB26" s="3"/>
    </row>
    <row r="27" spans="1:28" ht="37.5" customHeight="1">
      <c r="A27" s="22"/>
      <c r="B27" s="216"/>
      <c r="C27" s="217"/>
      <c r="D27" s="253"/>
      <c r="E27" s="224"/>
      <c r="F27" s="208"/>
      <c r="G27" s="225"/>
      <c r="H27" s="37"/>
      <c r="I27" s="36"/>
      <c r="J27" s="479"/>
      <c r="K27" s="479"/>
      <c r="L27" s="479"/>
      <c r="M27" s="479" t="s">
        <v>234</v>
      </c>
      <c r="N27" s="480"/>
      <c r="O27" s="28">
        <v>1</v>
      </c>
      <c r="P27" s="27">
        <v>4</v>
      </c>
      <c r="Q27" s="218"/>
      <c r="R27" s="25">
        <v>86</v>
      </c>
      <c r="S27" s="26">
        <v>0</v>
      </c>
      <c r="T27" s="25">
        <v>1</v>
      </c>
      <c r="U27" s="24">
        <v>10002</v>
      </c>
      <c r="V27" s="243">
        <v>240</v>
      </c>
      <c r="W27" s="219"/>
      <c r="X27" s="266">
        <v>431953.12</v>
      </c>
      <c r="Y27" s="266">
        <v>165297.35</v>
      </c>
      <c r="Z27" s="267">
        <v>36262.53</v>
      </c>
      <c r="AA27" s="7"/>
      <c r="AB27" s="3"/>
    </row>
    <row r="28" spans="1:28" ht="37.5" customHeight="1">
      <c r="A28" s="22"/>
      <c r="B28" s="216"/>
      <c r="C28" s="217"/>
      <c r="D28" s="253"/>
      <c r="E28" s="224"/>
      <c r="F28" s="208"/>
      <c r="G28" s="225"/>
      <c r="H28" s="37"/>
      <c r="I28" s="36"/>
      <c r="J28" s="479"/>
      <c r="K28" s="479"/>
      <c r="L28" s="479"/>
      <c r="M28" s="479" t="s">
        <v>168</v>
      </c>
      <c r="N28" s="480"/>
      <c r="O28" s="28">
        <v>1</v>
      </c>
      <c r="P28" s="27">
        <v>4</v>
      </c>
      <c r="Q28" s="218"/>
      <c r="R28" s="25">
        <v>86</v>
      </c>
      <c r="S28" s="26">
        <v>0</v>
      </c>
      <c r="T28" s="25">
        <v>1</v>
      </c>
      <c r="U28" s="24">
        <v>10002</v>
      </c>
      <c r="V28" s="243">
        <v>850</v>
      </c>
      <c r="W28" s="219"/>
      <c r="X28" s="266">
        <v>191</v>
      </c>
      <c r="Y28" s="266">
        <v>0</v>
      </c>
      <c r="Z28" s="267">
        <v>0</v>
      </c>
      <c r="AA28" s="7"/>
      <c r="AB28" s="3"/>
    </row>
    <row r="29" spans="1:28" ht="37.5" customHeight="1">
      <c r="A29" s="22"/>
      <c r="B29" s="216"/>
      <c r="C29" s="217"/>
      <c r="D29" s="253"/>
      <c r="E29" s="224"/>
      <c r="F29" s="208"/>
      <c r="G29" s="225"/>
      <c r="H29" s="37"/>
      <c r="I29" s="36"/>
      <c r="J29" s="479"/>
      <c r="K29" s="479"/>
      <c r="L29" s="479"/>
      <c r="M29" s="479" t="s">
        <v>87</v>
      </c>
      <c r="N29" s="480"/>
      <c r="O29" s="28">
        <v>1</v>
      </c>
      <c r="P29" s="27">
        <v>4</v>
      </c>
      <c r="Q29" s="218"/>
      <c r="R29" s="25">
        <v>86</v>
      </c>
      <c r="S29" s="26">
        <v>0</v>
      </c>
      <c r="T29" s="25">
        <v>1</v>
      </c>
      <c r="U29" s="24">
        <v>88888</v>
      </c>
      <c r="V29" s="493"/>
      <c r="W29" s="494"/>
      <c r="X29" s="495">
        <f>SUM(X30)</f>
        <v>69600</v>
      </c>
      <c r="Y29" s="495"/>
      <c r="Z29" s="496"/>
      <c r="AA29" s="7"/>
      <c r="AB29" s="3"/>
    </row>
    <row r="30" spans="1:28" ht="37.5" customHeight="1">
      <c r="A30" s="22"/>
      <c r="B30" s="216"/>
      <c r="C30" s="217"/>
      <c r="D30" s="253"/>
      <c r="E30" s="224"/>
      <c r="F30" s="208"/>
      <c r="G30" s="225"/>
      <c r="H30" s="37"/>
      <c r="I30" s="36"/>
      <c r="J30" s="479"/>
      <c r="K30" s="479"/>
      <c r="L30" s="479"/>
      <c r="M30" s="479" t="s">
        <v>300</v>
      </c>
      <c r="N30" s="480"/>
      <c r="O30" s="28">
        <v>1</v>
      </c>
      <c r="P30" s="27">
        <v>4</v>
      </c>
      <c r="Q30" s="218"/>
      <c r="R30" s="25">
        <v>86</v>
      </c>
      <c r="S30" s="26">
        <v>0</v>
      </c>
      <c r="T30" s="25">
        <v>1</v>
      </c>
      <c r="U30" s="24">
        <v>88888</v>
      </c>
      <c r="V30" s="243">
        <v>120</v>
      </c>
      <c r="W30" s="219"/>
      <c r="X30" s="266">
        <v>69600</v>
      </c>
      <c r="Y30" s="266">
        <v>0</v>
      </c>
      <c r="Z30" s="267">
        <v>0</v>
      </c>
      <c r="AA30" s="7"/>
      <c r="AB30" s="3"/>
    </row>
    <row r="31" spans="1:28" ht="50.25" customHeight="1">
      <c r="A31" s="22"/>
      <c r="B31" s="216"/>
      <c r="C31" s="217"/>
      <c r="D31" s="253"/>
      <c r="E31" s="224"/>
      <c r="F31" s="208"/>
      <c r="G31" s="225"/>
      <c r="H31" s="37"/>
      <c r="I31" s="36"/>
      <c r="J31" s="479"/>
      <c r="K31" s="479"/>
      <c r="L31" s="479"/>
      <c r="M31" s="535" t="s">
        <v>96</v>
      </c>
      <c r="N31" s="480"/>
      <c r="O31" s="28">
        <v>1</v>
      </c>
      <c r="P31" s="27">
        <v>6</v>
      </c>
      <c r="Q31" s="218"/>
      <c r="R31" s="25"/>
      <c r="S31" s="26"/>
      <c r="T31" s="25"/>
      <c r="U31" s="24"/>
      <c r="V31" s="493"/>
      <c r="W31" s="494"/>
      <c r="X31" s="495">
        <v>7029.28</v>
      </c>
      <c r="Y31" s="495">
        <v>0</v>
      </c>
      <c r="Z31" s="496">
        <v>0</v>
      </c>
      <c r="AA31" s="7"/>
      <c r="AB31" s="3"/>
    </row>
    <row r="32" spans="1:28" ht="37.5" customHeight="1">
      <c r="A32" s="22"/>
      <c r="B32" s="216"/>
      <c r="C32" s="217"/>
      <c r="D32" s="253"/>
      <c r="E32" s="224"/>
      <c r="F32" s="208"/>
      <c r="G32" s="225"/>
      <c r="H32" s="37"/>
      <c r="I32" s="36"/>
      <c r="J32" s="479"/>
      <c r="K32" s="479"/>
      <c r="L32" s="479"/>
      <c r="M32" s="479" t="s">
        <v>292</v>
      </c>
      <c r="N32" s="480"/>
      <c r="O32" s="28">
        <v>1</v>
      </c>
      <c r="P32" s="27">
        <v>6</v>
      </c>
      <c r="Q32" s="218"/>
      <c r="R32" s="25">
        <v>75</v>
      </c>
      <c r="S32" s="26">
        <v>0</v>
      </c>
      <c r="T32" s="25">
        <v>0</v>
      </c>
      <c r="U32" s="24">
        <v>0</v>
      </c>
      <c r="V32" s="493"/>
      <c r="W32" s="494"/>
      <c r="X32" s="495">
        <f>SUM(X33)</f>
        <v>7029.28</v>
      </c>
      <c r="Y32" s="495">
        <v>0</v>
      </c>
      <c r="Z32" s="496">
        <v>0</v>
      </c>
      <c r="AA32" s="7"/>
      <c r="AB32" s="3"/>
    </row>
    <row r="33" spans="1:28" ht="66" customHeight="1">
      <c r="A33" s="22"/>
      <c r="B33" s="216"/>
      <c r="C33" s="217"/>
      <c r="D33" s="253"/>
      <c r="E33" s="224"/>
      <c r="F33" s="208"/>
      <c r="G33" s="225"/>
      <c r="H33" s="37"/>
      <c r="I33" s="36"/>
      <c r="J33" s="479"/>
      <c r="K33" s="479"/>
      <c r="L33" s="479"/>
      <c r="M33" s="479" t="s">
        <v>148</v>
      </c>
      <c r="N33" s="480"/>
      <c r="O33" s="28">
        <v>1</v>
      </c>
      <c r="P33" s="27">
        <v>6</v>
      </c>
      <c r="Q33" s="218"/>
      <c r="R33" s="25">
        <v>75</v>
      </c>
      <c r="S33" s="26">
        <v>0</v>
      </c>
      <c r="T33" s="25">
        <v>0</v>
      </c>
      <c r="U33" s="24">
        <v>61002</v>
      </c>
      <c r="V33" s="493"/>
      <c r="W33" s="494"/>
      <c r="X33" s="495">
        <f>SUM(X34)</f>
        <v>7029.28</v>
      </c>
      <c r="Y33" s="495">
        <v>0</v>
      </c>
      <c r="Z33" s="496">
        <v>0</v>
      </c>
      <c r="AA33" s="7"/>
      <c r="AB33" s="3"/>
    </row>
    <row r="34" spans="1:28" ht="37.5" customHeight="1">
      <c r="A34" s="22"/>
      <c r="B34" s="216"/>
      <c r="C34" s="217"/>
      <c r="D34" s="253"/>
      <c r="E34" s="224"/>
      <c r="F34" s="208"/>
      <c r="G34" s="225"/>
      <c r="H34" s="37"/>
      <c r="I34" s="36"/>
      <c r="J34" s="479"/>
      <c r="K34" s="479"/>
      <c r="L34" s="479"/>
      <c r="M34" s="479" t="s">
        <v>97</v>
      </c>
      <c r="N34" s="480"/>
      <c r="O34" s="28">
        <v>1</v>
      </c>
      <c r="P34" s="27">
        <v>6</v>
      </c>
      <c r="Q34" s="218"/>
      <c r="R34" s="25">
        <v>75</v>
      </c>
      <c r="S34" s="26">
        <v>0</v>
      </c>
      <c r="T34" s="25">
        <v>0</v>
      </c>
      <c r="U34" s="24">
        <v>61002</v>
      </c>
      <c r="V34" s="243">
        <v>540</v>
      </c>
      <c r="W34" s="219"/>
      <c r="X34" s="266">
        <v>7029.28</v>
      </c>
      <c r="Y34" s="266">
        <v>0</v>
      </c>
      <c r="Z34" s="267">
        <v>0</v>
      </c>
      <c r="AA34" s="7"/>
      <c r="AB34" s="3"/>
    </row>
    <row r="35" spans="1:28" ht="37.5" customHeight="1">
      <c r="A35" s="22"/>
      <c r="B35" s="216"/>
      <c r="C35" s="217"/>
      <c r="D35" s="253"/>
      <c r="E35" s="224"/>
      <c r="F35" s="208"/>
      <c r="G35" s="225"/>
      <c r="H35" s="37"/>
      <c r="I35" s="36"/>
      <c r="J35" s="479"/>
      <c r="K35" s="479"/>
      <c r="L35" s="479"/>
      <c r="M35" s="535" t="s">
        <v>146</v>
      </c>
      <c r="N35" s="480"/>
      <c r="O35" s="28">
        <v>1</v>
      </c>
      <c r="P35" s="27">
        <v>13</v>
      </c>
      <c r="Q35" s="218"/>
      <c r="R35" s="25"/>
      <c r="S35" s="26"/>
      <c r="T35" s="25"/>
      <c r="U35" s="24"/>
      <c r="V35" s="493"/>
      <c r="W35" s="494"/>
      <c r="X35" s="495">
        <f>SUM(X36+X39+X41)</f>
        <v>8909</v>
      </c>
      <c r="Y35" s="495">
        <v>0</v>
      </c>
      <c r="Z35" s="496">
        <v>0</v>
      </c>
      <c r="AA35" s="7"/>
      <c r="AB35" s="3"/>
    </row>
    <row r="36" spans="1:28" ht="29.25" customHeight="1">
      <c r="A36" s="22"/>
      <c r="B36" s="216"/>
      <c r="C36" s="217"/>
      <c r="D36" s="253"/>
      <c r="E36" s="224"/>
      <c r="F36" s="208"/>
      <c r="G36" s="225"/>
      <c r="H36" s="37"/>
      <c r="I36" s="36"/>
      <c r="J36" s="479"/>
      <c r="K36" s="479"/>
      <c r="L36" s="479"/>
      <c r="M36" s="479" t="s">
        <v>292</v>
      </c>
      <c r="N36" s="480"/>
      <c r="O36" s="28">
        <v>1</v>
      </c>
      <c r="P36" s="27">
        <v>13</v>
      </c>
      <c r="Q36" s="218"/>
      <c r="R36" s="25">
        <v>75</v>
      </c>
      <c r="S36" s="26">
        <v>0</v>
      </c>
      <c r="T36" s="25">
        <v>0</v>
      </c>
      <c r="U36" s="24">
        <v>0</v>
      </c>
      <c r="V36" s="493"/>
      <c r="W36" s="494"/>
      <c r="X36" s="495">
        <v>660</v>
      </c>
      <c r="Y36" s="495">
        <v>0</v>
      </c>
      <c r="Z36" s="496">
        <v>0</v>
      </c>
      <c r="AA36" s="7"/>
      <c r="AB36" s="3"/>
    </row>
    <row r="37" spans="1:28" ht="29.25" customHeight="1">
      <c r="A37" s="22"/>
      <c r="B37" s="216"/>
      <c r="C37" s="217"/>
      <c r="D37" s="253"/>
      <c r="E37" s="224"/>
      <c r="F37" s="208"/>
      <c r="G37" s="225"/>
      <c r="H37" s="37"/>
      <c r="I37" s="36"/>
      <c r="J37" s="479"/>
      <c r="K37" s="479"/>
      <c r="L37" s="479"/>
      <c r="M37" s="479" t="s">
        <v>53</v>
      </c>
      <c r="N37" s="480"/>
      <c r="O37" s="28">
        <v>1</v>
      </c>
      <c r="P37" s="27">
        <v>13</v>
      </c>
      <c r="Q37" s="218"/>
      <c r="R37" s="25">
        <v>75</v>
      </c>
      <c r="S37" s="26">
        <v>0</v>
      </c>
      <c r="T37" s="25">
        <v>0</v>
      </c>
      <c r="U37" s="24">
        <v>9004</v>
      </c>
      <c r="V37" s="493"/>
      <c r="W37" s="494"/>
      <c r="X37" s="495">
        <v>660</v>
      </c>
      <c r="Y37" s="495">
        <v>0</v>
      </c>
      <c r="Z37" s="496">
        <v>0</v>
      </c>
      <c r="AA37" s="7"/>
      <c r="AB37" s="3"/>
    </row>
    <row r="38" spans="1:28" ht="29.25" customHeight="1">
      <c r="A38" s="22"/>
      <c r="B38" s="216"/>
      <c r="C38" s="217"/>
      <c r="D38" s="253"/>
      <c r="E38" s="224"/>
      <c r="F38" s="208"/>
      <c r="G38" s="225"/>
      <c r="H38" s="37"/>
      <c r="I38" s="36"/>
      <c r="J38" s="479"/>
      <c r="K38" s="479"/>
      <c r="L38" s="479"/>
      <c r="M38" s="479" t="s">
        <v>54</v>
      </c>
      <c r="N38" s="480"/>
      <c r="O38" s="28">
        <v>1</v>
      </c>
      <c r="P38" s="27">
        <v>13</v>
      </c>
      <c r="Q38" s="218"/>
      <c r="R38" s="25">
        <v>75</v>
      </c>
      <c r="S38" s="26">
        <v>0</v>
      </c>
      <c r="T38" s="25">
        <v>0</v>
      </c>
      <c r="U38" s="24">
        <v>90004</v>
      </c>
      <c r="V38" s="497">
        <v>850</v>
      </c>
      <c r="W38" s="498"/>
      <c r="X38" s="499">
        <v>660</v>
      </c>
      <c r="Y38" s="499">
        <v>0</v>
      </c>
      <c r="Z38" s="500">
        <v>0</v>
      </c>
      <c r="AA38" s="7"/>
      <c r="AB38" s="3"/>
    </row>
    <row r="39" spans="1:28" ht="35.25" customHeight="1">
      <c r="A39" s="22"/>
      <c r="B39" s="216"/>
      <c r="C39" s="217"/>
      <c r="D39" s="253"/>
      <c r="E39" s="224"/>
      <c r="F39" s="208"/>
      <c r="G39" s="225"/>
      <c r="H39" s="37"/>
      <c r="I39" s="36"/>
      <c r="J39" s="479"/>
      <c r="K39" s="479"/>
      <c r="L39" s="479"/>
      <c r="M39" s="479" t="s">
        <v>169</v>
      </c>
      <c r="N39" s="480"/>
      <c r="O39" s="28">
        <v>1</v>
      </c>
      <c r="P39" s="27">
        <v>13</v>
      </c>
      <c r="Q39" s="218"/>
      <c r="R39" s="25">
        <v>75</v>
      </c>
      <c r="S39" s="26">
        <v>0</v>
      </c>
      <c r="T39" s="25">
        <v>0</v>
      </c>
      <c r="U39" s="24">
        <v>90010</v>
      </c>
      <c r="V39" s="493"/>
      <c r="W39" s="494"/>
      <c r="X39" s="495">
        <v>4240</v>
      </c>
      <c r="Y39" s="495">
        <v>0</v>
      </c>
      <c r="Z39" s="496">
        <v>0</v>
      </c>
      <c r="AA39" s="7"/>
      <c r="AB39" s="3"/>
    </row>
    <row r="40" spans="1:28" ht="37.5" customHeight="1">
      <c r="A40" s="22"/>
      <c r="B40" s="216"/>
      <c r="C40" s="217"/>
      <c r="D40" s="253"/>
      <c r="E40" s="224"/>
      <c r="F40" s="208"/>
      <c r="G40" s="225"/>
      <c r="H40" s="37"/>
      <c r="I40" s="36"/>
      <c r="J40" s="479"/>
      <c r="K40" s="479"/>
      <c r="L40" s="479"/>
      <c r="M40" s="479" t="s">
        <v>234</v>
      </c>
      <c r="N40" s="480"/>
      <c r="O40" s="28">
        <v>1</v>
      </c>
      <c r="P40" s="27">
        <v>13</v>
      </c>
      <c r="Q40" s="218"/>
      <c r="R40" s="25">
        <v>75</v>
      </c>
      <c r="S40" s="26">
        <v>0</v>
      </c>
      <c r="T40" s="25">
        <v>0</v>
      </c>
      <c r="U40" s="24">
        <v>9010</v>
      </c>
      <c r="V40" s="497">
        <v>240</v>
      </c>
      <c r="W40" s="498"/>
      <c r="X40" s="499">
        <v>4240</v>
      </c>
      <c r="Y40" s="499">
        <v>0</v>
      </c>
      <c r="Z40" s="500">
        <v>0</v>
      </c>
      <c r="AA40" s="7"/>
      <c r="AB40" s="3"/>
    </row>
    <row r="41" spans="1:28" ht="48.75" customHeight="1">
      <c r="A41" s="22"/>
      <c r="B41" s="216"/>
      <c r="C41" s="217"/>
      <c r="D41" s="253"/>
      <c r="E41" s="224"/>
      <c r="F41" s="208"/>
      <c r="G41" s="225"/>
      <c r="H41" s="37"/>
      <c r="I41" s="36"/>
      <c r="J41" s="479"/>
      <c r="K41" s="479"/>
      <c r="L41" s="479"/>
      <c r="M41" s="479" t="s">
        <v>77</v>
      </c>
      <c r="N41" s="480"/>
      <c r="O41" s="28">
        <v>1</v>
      </c>
      <c r="P41" s="27">
        <v>13</v>
      </c>
      <c r="Q41" s="218"/>
      <c r="R41" s="25">
        <v>86</v>
      </c>
      <c r="S41" s="26">
        <v>0</v>
      </c>
      <c r="T41" s="25">
        <v>0</v>
      </c>
      <c r="U41" s="24">
        <v>0</v>
      </c>
      <c r="V41" s="493"/>
      <c r="W41" s="494"/>
      <c r="X41" s="495">
        <f>SUM(X42)</f>
        <v>4009</v>
      </c>
      <c r="Y41" s="495">
        <v>0</v>
      </c>
      <c r="Z41" s="496">
        <v>0</v>
      </c>
      <c r="AA41" s="7"/>
      <c r="AB41" s="3"/>
    </row>
    <row r="42" spans="1:28" ht="48.75" customHeight="1">
      <c r="A42" s="22"/>
      <c r="B42" s="216"/>
      <c r="C42" s="217"/>
      <c r="D42" s="253"/>
      <c r="E42" s="224"/>
      <c r="F42" s="208"/>
      <c r="G42" s="225"/>
      <c r="H42" s="37"/>
      <c r="I42" s="36"/>
      <c r="J42" s="479"/>
      <c r="K42" s="479"/>
      <c r="L42" s="479"/>
      <c r="M42" s="479" t="s">
        <v>91</v>
      </c>
      <c r="N42" s="480"/>
      <c r="O42" s="28">
        <v>1</v>
      </c>
      <c r="P42" s="27">
        <v>13</v>
      </c>
      <c r="Q42" s="218"/>
      <c r="R42" s="25">
        <v>86</v>
      </c>
      <c r="S42" s="26">
        <v>0</v>
      </c>
      <c r="T42" s="25">
        <v>7</v>
      </c>
      <c r="U42" s="24">
        <v>0</v>
      </c>
      <c r="V42" s="493"/>
      <c r="W42" s="494"/>
      <c r="X42" s="495">
        <f>SUM(X43)</f>
        <v>4009</v>
      </c>
      <c r="Y42" s="495">
        <v>0</v>
      </c>
      <c r="Z42" s="496">
        <v>0</v>
      </c>
      <c r="AA42" s="7"/>
      <c r="AB42" s="3"/>
    </row>
    <row r="43" spans="1:28" ht="29.25" customHeight="1">
      <c r="A43" s="22"/>
      <c r="B43" s="216"/>
      <c r="C43" s="217"/>
      <c r="D43" s="253"/>
      <c r="E43" s="224"/>
      <c r="F43" s="208"/>
      <c r="G43" s="225"/>
      <c r="H43" s="37"/>
      <c r="I43" s="36"/>
      <c r="J43" s="479"/>
      <c r="K43" s="479"/>
      <c r="L43" s="479"/>
      <c r="M43" s="479" t="s">
        <v>86</v>
      </c>
      <c r="N43" s="480"/>
      <c r="O43" s="28">
        <v>1</v>
      </c>
      <c r="P43" s="27">
        <v>13</v>
      </c>
      <c r="Q43" s="218"/>
      <c r="R43" s="25">
        <v>86</v>
      </c>
      <c r="S43" s="26">
        <v>0</v>
      </c>
      <c r="T43" s="25">
        <v>7</v>
      </c>
      <c r="U43" s="24">
        <v>95555</v>
      </c>
      <c r="V43" s="493"/>
      <c r="W43" s="494"/>
      <c r="X43" s="495">
        <f>SUM(X44)</f>
        <v>4009</v>
      </c>
      <c r="Y43" s="495">
        <v>0</v>
      </c>
      <c r="Z43" s="496">
        <v>0</v>
      </c>
      <c r="AA43" s="7"/>
      <c r="AB43" s="3"/>
    </row>
    <row r="44" spans="1:28" ht="29.25" customHeight="1">
      <c r="A44" s="22"/>
      <c r="B44" s="216"/>
      <c r="C44" s="217"/>
      <c r="D44" s="253"/>
      <c r="E44" s="224"/>
      <c r="F44" s="208"/>
      <c r="G44" s="225"/>
      <c r="H44" s="37"/>
      <c r="I44" s="37"/>
      <c r="J44" s="604" t="s">
        <v>54</v>
      </c>
      <c r="K44" s="604"/>
      <c r="L44" s="604"/>
      <c r="M44" s="604"/>
      <c r="N44" s="605"/>
      <c r="O44" s="15">
        <v>1</v>
      </c>
      <c r="P44" s="14">
        <v>13</v>
      </c>
      <c r="Q44" s="218" t="s">
        <v>308</v>
      </c>
      <c r="R44" s="11">
        <v>86</v>
      </c>
      <c r="S44" s="12" t="s">
        <v>194</v>
      </c>
      <c r="T44" s="11">
        <v>7</v>
      </c>
      <c r="U44" s="10">
        <v>95555</v>
      </c>
      <c r="V44" s="242">
        <v>850</v>
      </c>
      <c r="W44" s="219"/>
      <c r="X44" s="262">
        <v>4009</v>
      </c>
      <c r="Y44" s="262">
        <v>0</v>
      </c>
      <c r="Z44" s="263">
        <v>0</v>
      </c>
      <c r="AA44" s="7"/>
      <c r="AB44" s="3"/>
    </row>
    <row r="45" spans="1:28" ht="15" customHeight="1">
      <c r="A45" s="22"/>
      <c r="B45" s="216"/>
      <c r="C45" s="217"/>
      <c r="D45" s="625" t="s">
        <v>306</v>
      </c>
      <c r="E45" s="598"/>
      <c r="F45" s="598"/>
      <c r="G45" s="598"/>
      <c r="H45" s="598"/>
      <c r="I45" s="598"/>
      <c r="J45" s="599"/>
      <c r="K45" s="599"/>
      <c r="L45" s="599"/>
      <c r="M45" s="599"/>
      <c r="N45" s="600"/>
      <c r="O45" s="34">
        <v>2</v>
      </c>
      <c r="P45" s="33" t="s">
        <v>190</v>
      </c>
      <c r="Q45" s="218" t="s">
        <v>190</v>
      </c>
      <c r="R45" s="136" t="s">
        <v>190</v>
      </c>
      <c r="S45" s="137" t="s">
        <v>190</v>
      </c>
      <c r="T45" s="136" t="s">
        <v>190</v>
      </c>
      <c r="U45" s="138" t="s">
        <v>190</v>
      </c>
      <c r="V45" s="32" t="s">
        <v>190</v>
      </c>
      <c r="W45" s="219"/>
      <c r="X45" s="268">
        <f t="shared" ref="X45:Z48" si="2">X46</f>
        <v>89936</v>
      </c>
      <c r="Y45" s="268">
        <f t="shared" si="2"/>
        <v>89936</v>
      </c>
      <c r="Z45" s="269">
        <f t="shared" si="2"/>
        <v>89936</v>
      </c>
      <c r="AA45" s="7"/>
      <c r="AB45" s="3"/>
    </row>
    <row r="46" spans="1:28" ht="15" customHeight="1">
      <c r="A46" s="22"/>
      <c r="B46" s="216"/>
      <c r="C46" s="217"/>
      <c r="D46" s="252"/>
      <c r="E46" s="606" t="s">
        <v>305</v>
      </c>
      <c r="F46" s="607"/>
      <c r="G46" s="607"/>
      <c r="H46" s="607"/>
      <c r="I46" s="607"/>
      <c r="J46" s="607"/>
      <c r="K46" s="607"/>
      <c r="L46" s="607"/>
      <c r="M46" s="607"/>
      <c r="N46" s="608"/>
      <c r="O46" s="95">
        <v>2</v>
      </c>
      <c r="P46" s="96">
        <v>3</v>
      </c>
      <c r="Q46" s="248" t="s">
        <v>190</v>
      </c>
      <c r="R46" s="98" t="s">
        <v>190</v>
      </c>
      <c r="S46" s="99" t="s">
        <v>190</v>
      </c>
      <c r="T46" s="98" t="s">
        <v>190</v>
      </c>
      <c r="U46" s="100" t="s">
        <v>190</v>
      </c>
      <c r="V46" s="101" t="s">
        <v>190</v>
      </c>
      <c r="W46" s="249"/>
      <c r="X46" s="258">
        <f t="shared" si="2"/>
        <v>89936</v>
      </c>
      <c r="Y46" s="258">
        <f t="shared" si="2"/>
        <v>89936</v>
      </c>
      <c r="Z46" s="259">
        <f t="shared" si="2"/>
        <v>89936</v>
      </c>
      <c r="AA46" s="7"/>
      <c r="AB46" s="3"/>
    </row>
    <row r="47" spans="1:28" ht="57.75" customHeight="1">
      <c r="A47" s="22"/>
      <c r="B47" s="216"/>
      <c r="C47" s="217"/>
      <c r="D47" s="252"/>
      <c r="E47" s="220"/>
      <c r="F47" s="601" t="s">
        <v>77</v>
      </c>
      <c r="G47" s="601"/>
      <c r="H47" s="602"/>
      <c r="I47" s="602"/>
      <c r="J47" s="602"/>
      <c r="K47" s="602"/>
      <c r="L47" s="602"/>
      <c r="M47" s="602"/>
      <c r="N47" s="603"/>
      <c r="O47" s="28">
        <v>2</v>
      </c>
      <c r="P47" s="27">
        <v>3</v>
      </c>
      <c r="Q47" s="218" t="s">
        <v>304</v>
      </c>
      <c r="R47" s="25" t="s">
        <v>297</v>
      </c>
      <c r="S47" s="26" t="s">
        <v>194</v>
      </c>
      <c r="T47" s="25" t="s">
        <v>193</v>
      </c>
      <c r="U47" s="24" t="s">
        <v>192</v>
      </c>
      <c r="V47" s="23" t="s">
        <v>190</v>
      </c>
      <c r="W47" s="219"/>
      <c r="X47" s="260">
        <f t="shared" si="2"/>
        <v>89936</v>
      </c>
      <c r="Y47" s="260">
        <f t="shared" si="2"/>
        <v>89936</v>
      </c>
      <c r="Z47" s="261">
        <f t="shared" si="2"/>
        <v>89936</v>
      </c>
      <c r="AA47" s="7"/>
      <c r="AB47" s="3"/>
    </row>
    <row r="48" spans="1:28" ht="29.25" customHeight="1">
      <c r="A48" s="22"/>
      <c r="B48" s="216"/>
      <c r="C48" s="217"/>
      <c r="D48" s="252"/>
      <c r="E48" s="221"/>
      <c r="F48" s="222"/>
      <c r="G48" s="223"/>
      <c r="H48" s="601" t="s">
        <v>303</v>
      </c>
      <c r="I48" s="602"/>
      <c r="J48" s="602"/>
      <c r="K48" s="602"/>
      <c r="L48" s="602"/>
      <c r="M48" s="602"/>
      <c r="N48" s="603"/>
      <c r="O48" s="28">
        <v>2</v>
      </c>
      <c r="P48" s="27">
        <v>3</v>
      </c>
      <c r="Q48" s="218" t="s">
        <v>302</v>
      </c>
      <c r="R48" s="25" t="s">
        <v>297</v>
      </c>
      <c r="S48" s="26" t="s">
        <v>194</v>
      </c>
      <c r="T48" s="25" t="s">
        <v>296</v>
      </c>
      <c r="U48" s="24" t="s">
        <v>192</v>
      </c>
      <c r="V48" s="23" t="s">
        <v>190</v>
      </c>
      <c r="W48" s="219"/>
      <c r="X48" s="260">
        <f t="shared" si="2"/>
        <v>89936</v>
      </c>
      <c r="Y48" s="260">
        <f t="shared" si="2"/>
        <v>89936</v>
      </c>
      <c r="Z48" s="261">
        <f t="shared" si="2"/>
        <v>89936</v>
      </c>
      <c r="AA48" s="7"/>
      <c r="AB48" s="3"/>
    </row>
    <row r="49" spans="1:28" ht="29.25" customHeight="1">
      <c r="A49" s="22"/>
      <c r="B49" s="216"/>
      <c r="C49" s="217"/>
      <c r="D49" s="252"/>
      <c r="E49" s="221"/>
      <c r="F49" s="207"/>
      <c r="G49" s="226"/>
      <c r="H49" s="17"/>
      <c r="I49" s="601" t="s">
        <v>301</v>
      </c>
      <c r="J49" s="602"/>
      <c r="K49" s="602"/>
      <c r="L49" s="602"/>
      <c r="M49" s="602"/>
      <c r="N49" s="603"/>
      <c r="O49" s="28">
        <v>2</v>
      </c>
      <c r="P49" s="27">
        <v>3</v>
      </c>
      <c r="Q49" s="218" t="s">
        <v>298</v>
      </c>
      <c r="R49" s="25" t="s">
        <v>297</v>
      </c>
      <c r="S49" s="26" t="s">
        <v>194</v>
      </c>
      <c r="T49" s="25" t="s">
        <v>296</v>
      </c>
      <c r="U49" s="24" t="s">
        <v>295</v>
      </c>
      <c r="V49" s="23" t="s">
        <v>190</v>
      </c>
      <c r="W49" s="219"/>
      <c r="X49" s="260">
        <f>X50+X51</f>
        <v>89936</v>
      </c>
      <c r="Y49" s="260">
        <f>Y50+Y51</f>
        <v>89936</v>
      </c>
      <c r="Z49" s="261">
        <f>Z50+Z51</f>
        <v>89936</v>
      </c>
      <c r="AA49" s="7"/>
      <c r="AB49" s="3"/>
    </row>
    <row r="50" spans="1:28" ht="29.25" customHeight="1">
      <c r="A50" s="22"/>
      <c r="B50" s="216"/>
      <c r="C50" s="217"/>
      <c r="D50" s="252"/>
      <c r="E50" s="221"/>
      <c r="F50" s="207"/>
      <c r="G50" s="226"/>
      <c r="H50" s="18"/>
      <c r="I50" s="17"/>
      <c r="J50" s="616" t="s">
        <v>300</v>
      </c>
      <c r="K50" s="616"/>
      <c r="L50" s="616"/>
      <c r="M50" s="616"/>
      <c r="N50" s="617"/>
      <c r="O50" s="28">
        <v>2</v>
      </c>
      <c r="P50" s="27">
        <v>3</v>
      </c>
      <c r="Q50" s="218" t="s">
        <v>298</v>
      </c>
      <c r="R50" s="25" t="s">
        <v>297</v>
      </c>
      <c r="S50" s="26" t="s">
        <v>194</v>
      </c>
      <c r="T50" s="25" t="s">
        <v>296</v>
      </c>
      <c r="U50" s="24" t="s">
        <v>295</v>
      </c>
      <c r="V50" s="243" t="s">
        <v>299</v>
      </c>
      <c r="W50" s="219"/>
      <c r="X50" s="266">
        <v>85932</v>
      </c>
      <c r="Y50" s="266">
        <v>85932</v>
      </c>
      <c r="Z50" s="267">
        <v>85932</v>
      </c>
      <c r="AA50" s="7"/>
      <c r="AB50" s="3"/>
    </row>
    <row r="51" spans="1:28" ht="29.25" customHeight="1">
      <c r="A51" s="22"/>
      <c r="B51" s="216"/>
      <c r="C51" s="217"/>
      <c r="D51" s="253"/>
      <c r="E51" s="224"/>
      <c r="F51" s="208"/>
      <c r="G51" s="225"/>
      <c r="H51" s="37"/>
      <c r="I51" s="37"/>
      <c r="J51" s="604" t="s">
        <v>234</v>
      </c>
      <c r="K51" s="604"/>
      <c r="L51" s="604"/>
      <c r="M51" s="604"/>
      <c r="N51" s="605"/>
      <c r="O51" s="15">
        <v>2</v>
      </c>
      <c r="P51" s="14">
        <v>3</v>
      </c>
      <c r="Q51" s="218" t="s">
        <v>298</v>
      </c>
      <c r="R51" s="11" t="s">
        <v>297</v>
      </c>
      <c r="S51" s="12" t="s">
        <v>194</v>
      </c>
      <c r="T51" s="11" t="s">
        <v>296</v>
      </c>
      <c r="U51" s="10" t="s">
        <v>295</v>
      </c>
      <c r="V51" s="242" t="s">
        <v>229</v>
      </c>
      <c r="W51" s="219"/>
      <c r="X51" s="262">
        <v>4004</v>
      </c>
      <c r="Y51" s="262">
        <v>4004</v>
      </c>
      <c r="Z51" s="263">
        <v>4004</v>
      </c>
      <c r="AA51" s="7"/>
      <c r="AB51" s="3"/>
    </row>
    <row r="52" spans="1:28" ht="29.25" customHeight="1">
      <c r="A52" s="22"/>
      <c r="B52" s="216"/>
      <c r="C52" s="217"/>
      <c r="D52" s="625" t="s">
        <v>294</v>
      </c>
      <c r="E52" s="598"/>
      <c r="F52" s="598"/>
      <c r="G52" s="598"/>
      <c r="H52" s="598"/>
      <c r="I52" s="598"/>
      <c r="J52" s="599"/>
      <c r="K52" s="599"/>
      <c r="L52" s="599"/>
      <c r="M52" s="599"/>
      <c r="N52" s="600"/>
      <c r="O52" s="34">
        <v>3</v>
      </c>
      <c r="P52" s="33" t="s">
        <v>190</v>
      </c>
      <c r="Q52" s="218" t="s">
        <v>190</v>
      </c>
      <c r="R52" s="136" t="s">
        <v>190</v>
      </c>
      <c r="S52" s="137" t="s">
        <v>190</v>
      </c>
      <c r="T52" s="136" t="s">
        <v>190</v>
      </c>
      <c r="U52" s="138" t="s">
        <v>190</v>
      </c>
      <c r="V52" s="32" t="s">
        <v>190</v>
      </c>
      <c r="W52" s="219"/>
      <c r="X52" s="270">
        <f t="shared" ref="X52:Z54" si="3">X53</f>
        <v>10320</v>
      </c>
      <c r="Y52" s="270">
        <f t="shared" si="3"/>
        <v>0</v>
      </c>
      <c r="Z52" s="271">
        <f t="shared" si="3"/>
        <v>0</v>
      </c>
      <c r="AA52" s="7"/>
      <c r="AB52" s="3"/>
    </row>
    <row r="53" spans="1:28" ht="47.25" customHeight="1">
      <c r="A53" s="22"/>
      <c r="B53" s="216"/>
      <c r="C53" s="217"/>
      <c r="D53" s="252"/>
      <c r="E53" s="606" t="s">
        <v>71</v>
      </c>
      <c r="F53" s="607"/>
      <c r="G53" s="607"/>
      <c r="H53" s="607"/>
      <c r="I53" s="607"/>
      <c r="J53" s="607"/>
      <c r="K53" s="607"/>
      <c r="L53" s="607"/>
      <c r="M53" s="607"/>
      <c r="N53" s="608"/>
      <c r="O53" s="95">
        <v>3</v>
      </c>
      <c r="P53" s="96">
        <v>9</v>
      </c>
      <c r="Q53" s="245" t="s">
        <v>190</v>
      </c>
      <c r="R53" s="98" t="s">
        <v>190</v>
      </c>
      <c r="S53" s="99" t="s">
        <v>190</v>
      </c>
      <c r="T53" s="98" t="s">
        <v>190</v>
      </c>
      <c r="U53" s="100" t="s">
        <v>190</v>
      </c>
      <c r="V53" s="101" t="s">
        <v>190</v>
      </c>
      <c r="W53" s="246"/>
      <c r="X53" s="258">
        <f t="shared" si="3"/>
        <v>10320</v>
      </c>
      <c r="Y53" s="258">
        <f t="shared" si="3"/>
        <v>0</v>
      </c>
      <c r="Z53" s="259">
        <f t="shared" si="3"/>
        <v>0</v>
      </c>
      <c r="AA53" s="7"/>
      <c r="AB53" s="3"/>
    </row>
    <row r="54" spans="1:28" ht="72.75" customHeight="1">
      <c r="A54" s="22"/>
      <c r="B54" s="216"/>
      <c r="C54" s="217"/>
      <c r="D54" s="252"/>
      <c r="E54" s="220"/>
      <c r="F54" s="601" t="s">
        <v>78</v>
      </c>
      <c r="G54" s="601"/>
      <c r="H54" s="601"/>
      <c r="I54" s="602"/>
      <c r="J54" s="602"/>
      <c r="K54" s="602"/>
      <c r="L54" s="602"/>
      <c r="M54" s="602"/>
      <c r="N54" s="603"/>
      <c r="O54" s="28">
        <v>3</v>
      </c>
      <c r="P54" s="27">
        <v>9</v>
      </c>
      <c r="Q54" s="218" t="s">
        <v>291</v>
      </c>
      <c r="R54" s="25">
        <v>85</v>
      </c>
      <c r="S54" s="26" t="s">
        <v>194</v>
      </c>
      <c r="T54" s="25" t="s">
        <v>193</v>
      </c>
      <c r="U54" s="24" t="s">
        <v>192</v>
      </c>
      <c r="V54" s="23" t="s">
        <v>190</v>
      </c>
      <c r="W54" s="219"/>
      <c r="X54" s="260">
        <f t="shared" si="3"/>
        <v>10320</v>
      </c>
      <c r="Y54" s="260">
        <f t="shared" si="3"/>
        <v>0</v>
      </c>
      <c r="Z54" s="261">
        <f t="shared" si="3"/>
        <v>0</v>
      </c>
      <c r="AA54" s="7"/>
      <c r="AB54" s="3"/>
    </row>
    <row r="55" spans="1:28" ht="86.25" customHeight="1">
      <c r="A55" s="22"/>
      <c r="B55" s="216"/>
      <c r="C55" s="217"/>
      <c r="D55" s="252"/>
      <c r="E55" s="221"/>
      <c r="F55" s="222"/>
      <c r="G55" s="223"/>
      <c r="H55" s="17"/>
      <c r="I55" s="601" t="s">
        <v>72</v>
      </c>
      <c r="J55" s="602"/>
      <c r="K55" s="602"/>
      <c r="L55" s="602"/>
      <c r="M55" s="602"/>
      <c r="N55" s="603"/>
      <c r="O55" s="28">
        <v>3</v>
      </c>
      <c r="P55" s="27">
        <v>9</v>
      </c>
      <c r="Q55" s="218" t="s">
        <v>290</v>
      </c>
      <c r="R55" s="25">
        <v>85</v>
      </c>
      <c r="S55" s="26" t="s">
        <v>74</v>
      </c>
      <c r="T55" s="25" t="s">
        <v>193</v>
      </c>
      <c r="U55" s="24">
        <v>0</v>
      </c>
      <c r="V55" s="23" t="s">
        <v>190</v>
      </c>
      <c r="W55" s="219"/>
      <c r="X55" s="260">
        <f>X57</f>
        <v>10320</v>
      </c>
      <c r="Y55" s="260">
        <f>Y57</f>
        <v>0</v>
      </c>
      <c r="Z55" s="261">
        <f>Z57</f>
        <v>0</v>
      </c>
      <c r="AA55" s="7"/>
      <c r="AB55" s="3"/>
    </row>
    <row r="56" spans="1:28" ht="86.25" customHeight="1">
      <c r="A56" s="22"/>
      <c r="B56" s="216"/>
      <c r="C56" s="217"/>
      <c r="D56" s="253"/>
      <c r="E56" s="224"/>
      <c r="F56" s="486"/>
      <c r="G56" s="332"/>
      <c r="H56" s="36"/>
      <c r="I56" s="36"/>
      <c r="J56" s="208"/>
      <c r="K56" s="208"/>
      <c r="L56" s="208"/>
      <c r="M56" s="208" t="s">
        <v>73</v>
      </c>
      <c r="N56" s="37"/>
      <c r="O56" s="28">
        <v>3</v>
      </c>
      <c r="P56" s="27">
        <v>9</v>
      </c>
      <c r="Q56" s="218"/>
      <c r="R56" s="25">
        <v>85</v>
      </c>
      <c r="S56" s="26" t="s">
        <v>74</v>
      </c>
      <c r="T56" s="25">
        <v>1</v>
      </c>
      <c r="U56" s="24">
        <v>0</v>
      </c>
      <c r="V56" s="23"/>
      <c r="W56" s="219"/>
      <c r="X56" s="260">
        <f>SUM(X57)</f>
        <v>10320</v>
      </c>
      <c r="Y56" s="260">
        <v>0</v>
      </c>
      <c r="Z56" s="261">
        <v>0</v>
      </c>
      <c r="AA56" s="7"/>
      <c r="AB56" s="3"/>
    </row>
    <row r="57" spans="1:28" ht="29.25" customHeight="1">
      <c r="A57" s="22"/>
      <c r="B57" s="216"/>
      <c r="C57" s="217"/>
      <c r="D57" s="253"/>
      <c r="E57" s="224"/>
      <c r="F57" s="208"/>
      <c r="G57" s="225"/>
      <c r="H57" s="37"/>
      <c r="I57" s="36"/>
      <c r="J57" s="604" t="s">
        <v>234</v>
      </c>
      <c r="K57" s="604"/>
      <c r="L57" s="604"/>
      <c r="M57" s="604"/>
      <c r="N57" s="605"/>
      <c r="O57" s="15">
        <v>3</v>
      </c>
      <c r="P57" s="14">
        <v>9</v>
      </c>
      <c r="Q57" s="218" t="s">
        <v>290</v>
      </c>
      <c r="R57" s="11">
        <v>85</v>
      </c>
      <c r="S57" s="12" t="s">
        <v>74</v>
      </c>
      <c r="T57" s="11">
        <v>1</v>
      </c>
      <c r="U57" s="10">
        <v>90055</v>
      </c>
      <c r="V57" s="242" t="s">
        <v>229</v>
      </c>
      <c r="W57" s="219"/>
      <c r="X57" s="262">
        <v>10320</v>
      </c>
      <c r="Y57" s="262">
        <v>0</v>
      </c>
      <c r="Z57" s="263">
        <v>0</v>
      </c>
      <c r="AA57" s="7"/>
      <c r="AB57" s="3"/>
    </row>
    <row r="58" spans="1:28" ht="15" customHeight="1">
      <c r="A58" s="22"/>
      <c r="B58" s="216"/>
      <c r="C58" s="217"/>
      <c r="D58" s="625" t="s">
        <v>288</v>
      </c>
      <c r="E58" s="598"/>
      <c r="F58" s="598"/>
      <c r="G58" s="598"/>
      <c r="H58" s="598"/>
      <c r="I58" s="598"/>
      <c r="J58" s="599"/>
      <c r="K58" s="599"/>
      <c r="L58" s="599"/>
      <c r="M58" s="599"/>
      <c r="N58" s="600"/>
      <c r="O58" s="34">
        <v>4</v>
      </c>
      <c r="P58" s="33" t="s">
        <v>190</v>
      </c>
      <c r="Q58" s="218" t="s">
        <v>190</v>
      </c>
      <c r="R58" s="136" t="s">
        <v>190</v>
      </c>
      <c r="S58" s="137" t="s">
        <v>190</v>
      </c>
      <c r="T58" s="136" t="s">
        <v>190</v>
      </c>
      <c r="U58" s="138" t="s">
        <v>190</v>
      </c>
      <c r="V58" s="32" t="s">
        <v>190</v>
      </c>
      <c r="W58" s="219"/>
      <c r="X58" s="268">
        <f>X59+X68</f>
        <v>1985078.74</v>
      </c>
      <c r="Y58" s="268">
        <f>Y59+Y68</f>
        <v>922104.89</v>
      </c>
      <c r="Z58" s="269">
        <f>Z59+Z68</f>
        <v>1324739.45</v>
      </c>
      <c r="AA58" s="7"/>
      <c r="AB58" s="3"/>
    </row>
    <row r="59" spans="1:28" ht="15" customHeight="1">
      <c r="A59" s="22"/>
      <c r="B59" s="216"/>
      <c r="C59" s="217"/>
      <c r="D59" s="252"/>
      <c r="E59" s="606" t="s">
        <v>287</v>
      </c>
      <c r="F59" s="607"/>
      <c r="G59" s="607"/>
      <c r="H59" s="607"/>
      <c r="I59" s="607"/>
      <c r="J59" s="607"/>
      <c r="K59" s="607"/>
      <c r="L59" s="607"/>
      <c r="M59" s="607"/>
      <c r="N59" s="608"/>
      <c r="O59" s="95">
        <v>4</v>
      </c>
      <c r="P59" s="96">
        <v>9</v>
      </c>
      <c r="Q59" s="245" t="s">
        <v>190</v>
      </c>
      <c r="R59" s="98" t="s">
        <v>190</v>
      </c>
      <c r="S59" s="99" t="s">
        <v>190</v>
      </c>
      <c r="T59" s="98" t="s">
        <v>190</v>
      </c>
      <c r="U59" s="100" t="s">
        <v>190</v>
      </c>
      <c r="V59" s="101" t="s">
        <v>190</v>
      </c>
      <c r="W59" s="246"/>
      <c r="X59" s="258">
        <f t="shared" ref="X59:Z62" si="4">X60</f>
        <v>1975379.48</v>
      </c>
      <c r="Y59" s="258">
        <f t="shared" si="4"/>
        <v>912104.89</v>
      </c>
      <c r="Z59" s="259">
        <f t="shared" si="4"/>
        <v>1314739.45</v>
      </c>
      <c r="AA59" s="7"/>
      <c r="AB59" s="3"/>
    </row>
    <row r="60" spans="1:28" ht="63" customHeight="1">
      <c r="A60" s="22"/>
      <c r="B60" s="216"/>
      <c r="C60" s="217"/>
      <c r="D60" s="252"/>
      <c r="E60" s="220"/>
      <c r="F60" s="601" t="s">
        <v>78</v>
      </c>
      <c r="G60" s="602"/>
      <c r="H60" s="602"/>
      <c r="I60" s="602"/>
      <c r="J60" s="602"/>
      <c r="K60" s="602"/>
      <c r="L60" s="602"/>
      <c r="M60" s="602"/>
      <c r="N60" s="603"/>
      <c r="O60" s="28">
        <v>4</v>
      </c>
      <c r="P60" s="27">
        <v>9</v>
      </c>
      <c r="Q60" s="218" t="s">
        <v>204</v>
      </c>
      <c r="R60" s="25" t="s">
        <v>197</v>
      </c>
      <c r="S60" s="26" t="s">
        <v>194</v>
      </c>
      <c r="T60" s="25" t="s">
        <v>193</v>
      </c>
      <c r="U60" s="24" t="s">
        <v>192</v>
      </c>
      <c r="V60" s="23" t="s">
        <v>190</v>
      </c>
      <c r="W60" s="219"/>
      <c r="X60" s="260">
        <f t="shared" si="4"/>
        <v>1975379.48</v>
      </c>
      <c r="Y60" s="260">
        <f t="shared" si="4"/>
        <v>912104.89</v>
      </c>
      <c r="Z60" s="261">
        <f t="shared" si="4"/>
        <v>1314739.45</v>
      </c>
      <c r="AA60" s="7"/>
      <c r="AB60" s="3"/>
    </row>
    <row r="61" spans="1:28" ht="25.5" customHeight="1">
      <c r="A61" s="22"/>
      <c r="B61" s="216"/>
      <c r="C61" s="217"/>
      <c r="D61" s="252"/>
      <c r="E61" s="221"/>
      <c r="F61" s="17"/>
      <c r="G61" s="601" t="s">
        <v>286</v>
      </c>
      <c r="H61" s="602"/>
      <c r="I61" s="602"/>
      <c r="J61" s="602"/>
      <c r="K61" s="602"/>
      <c r="L61" s="602"/>
      <c r="M61" s="602"/>
      <c r="N61" s="603"/>
      <c r="O61" s="28">
        <v>4</v>
      </c>
      <c r="P61" s="27">
        <v>9</v>
      </c>
      <c r="Q61" s="218" t="s">
        <v>285</v>
      </c>
      <c r="R61" s="25" t="s">
        <v>197</v>
      </c>
      <c r="S61" s="26" t="s">
        <v>209</v>
      </c>
      <c r="T61" s="25" t="s">
        <v>193</v>
      </c>
      <c r="U61" s="24" t="s">
        <v>192</v>
      </c>
      <c r="V61" s="23" t="s">
        <v>190</v>
      </c>
      <c r="W61" s="219"/>
      <c r="X61" s="260">
        <f>X62+X65</f>
        <v>1975379.48</v>
      </c>
      <c r="Y61" s="260">
        <f>Y62+Y65</f>
        <v>912104.89</v>
      </c>
      <c r="Z61" s="261">
        <f>Z62+Z65</f>
        <v>1314739.45</v>
      </c>
      <c r="AA61" s="7"/>
      <c r="AB61" s="3"/>
    </row>
    <row r="62" spans="1:28" ht="31.5" customHeight="1">
      <c r="A62" s="22"/>
      <c r="B62" s="216"/>
      <c r="C62" s="217"/>
      <c r="D62" s="252"/>
      <c r="E62" s="221"/>
      <c r="F62" s="207"/>
      <c r="G62" s="223"/>
      <c r="H62" s="601" t="s">
        <v>284</v>
      </c>
      <c r="I62" s="602"/>
      <c r="J62" s="602"/>
      <c r="K62" s="602"/>
      <c r="L62" s="602"/>
      <c r="M62" s="602"/>
      <c r="N62" s="603"/>
      <c r="O62" s="28">
        <v>4</v>
      </c>
      <c r="P62" s="27">
        <v>9</v>
      </c>
      <c r="Q62" s="218" t="s">
        <v>283</v>
      </c>
      <c r="R62" s="25" t="s">
        <v>197</v>
      </c>
      <c r="S62" s="26" t="s">
        <v>209</v>
      </c>
      <c r="T62" s="25" t="s">
        <v>280</v>
      </c>
      <c r="U62" s="24" t="s">
        <v>192</v>
      </c>
      <c r="V62" s="23" t="s">
        <v>190</v>
      </c>
      <c r="W62" s="219"/>
      <c r="X62" s="260">
        <f t="shared" si="4"/>
        <v>988691.01</v>
      </c>
      <c r="Y62" s="260">
        <f t="shared" si="4"/>
        <v>0</v>
      </c>
      <c r="Z62" s="261">
        <f t="shared" si="4"/>
        <v>0</v>
      </c>
      <c r="AA62" s="7"/>
      <c r="AB62" s="3"/>
    </row>
    <row r="63" spans="1:28" ht="28.5" customHeight="1">
      <c r="A63" s="22"/>
      <c r="B63" s="216"/>
      <c r="C63" s="217"/>
      <c r="D63" s="252"/>
      <c r="E63" s="221"/>
      <c r="F63" s="207"/>
      <c r="G63" s="226"/>
      <c r="H63" s="17"/>
      <c r="I63" s="601" t="s">
        <v>282</v>
      </c>
      <c r="J63" s="602"/>
      <c r="K63" s="602"/>
      <c r="L63" s="602"/>
      <c r="M63" s="602"/>
      <c r="N63" s="603"/>
      <c r="O63" s="28">
        <v>4</v>
      </c>
      <c r="P63" s="27">
        <v>9</v>
      </c>
      <c r="Q63" s="218" t="s">
        <v>281</v>
      </c>
      <c r="R63" s="25" t="s">
        <v>197</v>
      </c>
      <c r="S63" s="26" t="s">
        <v>209</v>
      </c>
      <c r="T63" s="25" t="s">
        <v>280</v>
      </c>
      <c r="U63" s="24" t="s">
        <v>279</v>
      </c>
      <c r="V63" s="23" t="s">
        <v>190</v>
      </c>
      <c r="W63" s="219"/>
      <c r="X63" s="260">
        <f>X64</f>
        <v>988691.01</v>
      </c>
      <c r="Y63" s="260">
        <f>Y64</f>
        <v>0</v>
      </c>
      <c r="Z63" s="261">
        <f>Z64</f>
        <v>0</v>
      </c>
      <c r="AA63" s="7"/>
      <c r="AB63" s="3"/>
    </row>
    <row r="64" spans="1:28" ht="30" customHeight="1">
      <c r="A64" s="22"/>
      <c r="B64" s="216"/>
      <c r="C64" s="217"/>
      <c r="D64" s="252"/>
      <c r="E64" s="221"/>
      <c r="F64" s="207"/>
      <c r="G64" s="226"/>
      <c r="H64" s="37"/>
      <c r="I64" s="36"/>
      <c r="J64" s="604" t="s">
        <v>234</v>
      </c>
      <c r="K64" s="604"/>
      <c r="L64" s="604"/>
      <c r="M64" s="604"/>
      <c r="N64" s="605"/>
      <c r="O64" s="15">
        <v>4</v>
      </c>
      <c r="P64" s="14">
        <v>9</v>
      </c>
      <c r="Q64" s="218" t="s">
        <v>281</v>
      </c>
      <c r="R64" s="11" t="s">
        <v>197</v>
      </c>
      <c r="S64" s="12" t="s">
        <v>209</v>
      </c>
      <c r="T64" s="11" t="s">
        <v>280</v>
      </c>
      <c r="U64" s="10" t="s">
        <v>279</v>
      </c>
      <c r="V64" s="242" t="s">
        <v>229</v>
      </c>
      <c r="W64" s="219"/>
      <c r="X64" s="262">
        <v>988691.01</v>
      </c>
      <c r="Y64" s="262">
        <v>0</v>
      </c>
      <c r="Z64" s="263">
        <v>0</v>
      </c>
      <c r="AA64" s="7"/>
      <c r="AB64" s="3"/>
    </row>
    <row r="65" spans="1:28" ht="41.25" customHeight="1">
      <c r="A65" s="22"/>
      <c r="B65" s="216"/>
      <c r="C65" s="217"/>
      <c r="D65" s="252"/>
      <c r="E65" s="221"/>
      <c r="F65" s="207"/>
      <c r="G65" s="226"/>
      <c r="H65" s="601" t="s">
        <v>278</v>
      </c>
      <c r="I65" s="602"/>
      <c r="J65" s="609"/>
      <c r="K65" s="609"/>
      <c r="L65" s="609"/>
      <c r="M65" s="609"/>
      <c r="N65" s="610"/>
      <c r="O65" s="42">
        <v>4</v>
      </c>
      <c r="P65" s="41">
        <v>9</v>
      </c>
      <c r="Q65" s="218" t="s">
        <v>277</v>
      </c>
      <c r="R65" s="89" t="s">
        <v>197</v>
      </c>
      <c r="S65" s="90" t="s">
        <v>209</v>
      </c>
      <c r="T65" s="89" t="s">
        <v>274</v>
      </c>
      <c r="U65" s="91" t="s">
        <v>192</v>
      </c>
      <c r="V65" s="40" t="s">
        <v>190</v>
      </c>
      <c r="W65" s="219"/>
      <c r="X65" s="272">
        <f t="shared" ref="X65:Z66" si="5">X66</f>
        <v>986688.47</v>
      </c>
      <c r="Y65" s="272">
        <f t="shared" si="5"/>
        <v>912104.89</v>
      </c>
      <c r="Z65" s="273">
        <f t="shared" si="5"/>
        <v>1314739.45</v>
      </c>
      <c r="AA65" s="7"/>
      <c r="AB65" s="3"/>
    </row>
    <row r="66" spans="1:28" ht="29.25" customHeight="1">
      <c r="A66" s="22"/>
      <c r="B66" s="216"/>
      <c r="C66" s="217"/>
      <c r="D66" s="252"/>
      <c r="E66" s="221"/>
      <c r="F66" s="207"/>
      <c r="G66" s="226"/>
      <c r="H66" s="17"/>
      <c r="I66" s="601" t="s">
        <v>276</v>
      </c>
      <c r="J66" s="602"/>
      <c r="K66" s="602"/>
      <c r="L66" s="602"/>
      <c r="M66" s="602"/>
      <c r="N66" s="603"/>
      <c r="O66" s="28">
        <v>4</v>
      </c>
      <c r="P66" s="27">
        <v>9</v>
      </c>
      <c r="Q66" s="218" t="s">
        <v>275</v>
      </c>
      <c r="R66" s="25" t="s">
        <v>197</v>
      </c>
      <c r="S66" s="26" t="s">
        <v>209</v>
      </c>
      <c r="T66" s="25" t="s">
        <v>274</v>
      </c>
      <c r="U66" s="24" t="s">
        <v>273</v>
      </c>
      <c r="V66" s="23" t="s">
        <v>190</v>
      </c>
      <c r="W66" s="219"/>
      <c r="X66" s="260">
        <f t="shared" si="5"/>
        <v>986688.47</v>
      </c>
      <c r="Y66" s="260">
        <f t="shared" si="5"/>
        <v>912104.89</v>
      </c>
      <c r="Z66" s="261">
        <f t="shared" si="5"/>
        <v>1314739.45</v>
      </c>
      <c r="AA66" s="7"/>
      <c r="AB66" s="3"/>
    </row>
    <row r="67" spans="1:28" ht="29.25" customHeight="1">
      <c r="A67" s="22"/>
      <c r="B67" s="216"/>
      <c r="C67" s="217"/>
      <c r="D67" s="252"/>
      <c r="E67" s="224"/>
      <c r="F67" s="208"/>
      <c r="G67" s="225"/>
      <c r="H67" s="37"/>
      <c r="I67" s="36"/>
      <c r="J67" s="604" t="s">
        <v>234</v>
      </c>
      <c r="K67" s="604"/>
      <c r="L67" s="604"/>
      <c r="M67" s="604"/>
      <c r="N67" s="605"/>
      <c r="O67" s="15">
        <v>4</v>
      </c>
      <c r="P67" s="14">
        <v>9</v>
      </c>
      <c r="Q67" s="218" t="s">
        <v>275</v>
      </c>
      <c r="R67" s="11" t="s">
        <v>197</v>
      </c>
      <c r="S67" s="12" t="s">
        <v>209</v>
      </c>
      <c r="T67" s="11" t="s">
        <v>274</v>
      </c>
      <c r="U67" s="10" t="s">
        <v>273</v>
      </c>
      <c r="V67" s="242" t="s">
        <v>229</v>
      </c>
      <c r="W67" s="219"/>
      <c r="X67" s="262">
        <v>986688.47</v>
      </c>
      <c r="Y67" s="262">
        <v>912104.89</v>
      </c>
      <c r="Z67" s="263">
        <v>1314739.45</v>
      </c>
      <c r="AA67" s="7"/>
      <c r="AB67" s="3"/>
    </row>
    <row r="68" spans="1:28" ht="15" customHeight="1">
      <c r="A68" s="22"/>
      <c r="B68" s="216"/>
      <c r="C68" s="217"/>
      <c r="D68" s="252"/>
      <c r="E68" s="606" t="s">
        <v>272</v>
      </c>
      <c r="F68" s="607"/>
      <c r="G68" s="607"/>
      <c r="H68" s="607"/>
      <c r="I68" s="607"/>
      <c r="J68" s="611"/>
      <c r="K68" s="611"/>
      <c r="L68" s="611"/>
      <c r="M68" s="611"/>
      <c r="N68" s="612"/>
      <c r="O68" s="104">
        <v>4</v>
      </c>
      <c r="P68" s="105">
        <v>12</v>
      </c>
      <c r="Q68" s="245" t="s">
        <v>190</v>
      </c>
      <c r="R68" s="133" t="s">
        <v>190</v>
      </c>
      <c r="S68" s="134" t="s">
        <v>190</v>
      </c>
      <c r="T68" s="133" t="s">
        <v>190</v>
      </c>
      <c r="U68" s="135" t="s">
        <v>190</v>
      </c>
      <c r="V68" s="106" t="s">
        <v>190</v>
      </c>
      <c r="W68" s="246"/>
      <c r="X68" s="258">
        <f>X69</f>
        <v>9699.26</v>
      </c>
      <c r="Y68" s="258">
        <f>Y69+SUM(Y69+Y75)</f>
        <v>10000</v>
      </c>
      <c r="Z68" s="259">
        <f>Z69+SUM(Z69+Z75)</f>
        <v>10000</v>
      </c>
      <c r="AA68" s="7"/>
      <c r="AB68" s="3"/>
    </row>
    <row r="69" spans="1:28" ht="64.5" customHeight="1">
      <c r="A69" s="22"/>
      <c r="B69" s="216"/>
      <c r="C69" s="217"/>
      <c r="D69" s="252"/>
      <c r="E69" s="220"/>
      <c r="F69" s="601" t="s">
        <v>78</v>
      </c>
      <c r="G69" s="602"/>
      <c r="H69" s="602"/>
      <c r="I69" s="602"/>
      <c r="J69" s="602"/>
      <c r="K69" s="602"/>
      <c r="L69" s="602"/>
      <c r="M69" s="602"/>
      <c r="N69" s="603"/>
      <c r="O69" s="28">
        <v>4</v>
      </c>
      <c r="P69" s="27">
        <v>12</v>
      </c>
      <c r="Q69" s="218" t="s">
        <v>204</v>
      </c>
      <c r="R69" s="25" t="s">
        <v>197</v>
      </c>
      <c r="S69" s="26" t="s">
        <v>194</v>
      </c>
      <c r="T69" s="25" t="s">
        <v>193</v>
      </c>
      <c r="U69" s="24" t="s">
        <v>192</v>
      </c>
      <c r="V69" s="23" t="s">
        <v>190</v>
      </c>
      <c r="W69" s="219"/>
      <c r="X69" s="260">
        <f>X70</f>
        <v>9699.26</v>
      </c>
      <c r="Y69" s="260">
        <f>Y70</f>
        <v>0</v>
      </c>
      <c r="Z69" s="261">
        <f>Z70</f>
        <v>0</v>
      </c>
      <c r="AA69" s="7"/>
      <c r="AB69" s="3"/>
    </row>
    <row r="70" spans="1:28" ht="15" customHeight="1">
      <c r="A70" s="22"/>
      <c r="B70" s="216"/>
      <c r="C70" s="217"/>
      <c r="D70" s="252"/>
      <c r="E70" s="221"/>
      <c r="F70" s="17"/>
      <c r="G70" s="601" t="s">
        <v>170</v>
      </c>
      <c r="H70" s="602"/>
      <c r="I70" s="602"/>
      <c r="J70" s="602"/>
      <c r="K70" s="602"/>
      <c r="L70" s="602"/>
      <c r="M70" s="602"/>
      <c r="N70" s="603"/>
      <c r="O70" s="28">
        <v>4</v>
      </c>
      <c r="P70" s="27">
        <v>12</v>
      </c>
      <c r="Q70" s="218" t="s">
        <v>270</v>
      </c>
      <c r="R70" s="25" t="s">
        <v>197</v>
      </c>
      <c r="S70" s="26">
        <v>1</v>
      </c>
      <c r="T70" s="25" t="s">
        <v>193</v>
      </c>
      <c r="U70" s="24" t="s">
        <v>192</v>
      </c>
      <c r="V70" s="23" t="s">
        <v>190</v>
      </c>
      <c r="W70" s="219"/>
      <c r="X70" s="260">
        <f>SUM(X71)</f>
        <v>9699.26</v>
      </c>
      <c r="Y70" s="260">
        <v>0</v>
      </c>
      <c r="Z70" s="261">
        <v>0</v>
      </c>
      <c r="AA70" s="7"/>
      <c r="AB70" s="3"/>
    </row>
    <row r="71" spans="1:28" ht="15" customHeight="1">
      <c r="A71" s="22"/>
      <c r="B71" s="216"/>
      <c r="C71" s="217"/>
      <c r="D71" s="252"/>
      <c r="E71" s="221"/>
      <c r="F71" s="17"/>
      <c r="G71" s="223"/>
      <c r="H71" s="208"/>
      <c r="I71" s="208"/>
      <c r="J71" s="208"/>
      <c r="K71" s="208"/>
      <c r="L71" s="208"/>
      <c r="M71" s="208" t="s">
        <v>171</v>
      </c>
      <c r="N71" s="37"/>
      <c r="O71" s="28">
        <v>4</v>
      </c>
      <c r="P71" s="27">
        <v>12</v>
      </c>
      <c r="Q71" s="218"/>
      <c r="R71" s="25">
        <v>85</v>
      </c>
      <c r="S71" s="26">
        <v>1</v>
      </c>
      <c r="T71" s="25">
        <v>2</v>
      </c>
      <c r="U71" s="24">
        <v>0</v>
      </c>
      <c r="V71" s="23"/>
      <c r="W71" s="219"/>
      <c r="X71" s="260">
        <f>SUM(X72)</f>
        <v>9699.26</v>
      </c>
      <c r="Y71" s="260">
        <v>0</v>
      </c>
      <c r="Z71" s="261">
        <v>0</v>
      </c>
      <c r="AA71" s="7"/>
      <c r="AB71" s="3"/>
    </row>
    <row r="72" spans="1:28" ht="15" customHeight="1">
      <c r="A72" s="22"/>
      <c r="B72" s="216"/>
      <c r="C72" s="217"/>
      <c r="D72" s="252"/>
      <c r="E72" s="221"/>
      <c r="F72" s="17"/>
      <c r="G72" s="223"/>
      <c r="H72" s="208"/>
      <c r="I72" s="208"/>
      <c r="J72" s="208"/>
      <c r="K72" s="208"/>
      <c r="L72" s="208"/>
      <c r="M72" s="208" t="s">
        <v>172</v>
      </c>
      <c r="N72" s="37"/>
      <c r="O72" s="28">
        <v>4</v>
      </c>
      <c r="P72" s="27">
        <v>12</v>
      </c>
      <c r="Q72" s="218"/>
      <c r="R72" s="25">
        <v>85</v>
      </c>
      <c r="S72" s="26">
        <v>1</v>
      </c>
      <c r="T72" s="25">
        <v>2</v>
      </c>
      <c r="U72" s="24">
        <v>90044</v>
      </c>
      <c r="V72" s="23"/>
      <c r="W72" s="219"/>
      <c r="X72" s="260">
        <f>SUM(X73)</f>
        <v>9699.26</v>
      </c>
      <c r="Y72" s="260">
        <v>0</v>
      </c>
      <c r="Z72" s="261">
        <v>0</v>
      </c>
      <c r="AA72" s="7"/>
      <c r="AB72" s="3"/>
    </row>
    <row r="73" spans="1:28" ht="13.5" customHeight="1">
      <c r="A73" s="22"/>
      <c r="B73" s="216"/>
      <c r="C73" s="217"/>
      <c r="D73" s="252"/>
      <c r="E73" s="221"/>
      <c r="F73" s="17"/>
      <c r="G73" s="223"/>
      <c r="H73" s="208"/>
      <c r="I73" s="208"/>
      <c r="J73" s="208"/>
      <c r="K73" s="208"/>
      <c r="L73" s="208"/>
      <c r="M73" s="208" t="s">
        <v>234</v>
      </c>
      <c r="N73" s="37"/>
      <c r="O73" s="28">
        <v>4</v>
      </c>
      <c r="P73" s="27">
        <v>12</v>
      </c>
      <c r="Q73" s="218"/>
      <c r="R73" s="25">
        <v>85</v>
      </c>
      <c r="S73" s="26">
        <v>1</v>
      </c>
      <c r="T73" s="25">
        <v>2</v>
      </c>
      <c r="U73" s="24">
        <v>90044</v>
      </c>
      <c r="V73" s="497">
        <v>240</v>
      </c>
      <c r="W73" s="498"/>
      <c r="X73" s="499">
        <v>9699.26</v>
      </c>
      <c r="Y73" s="499">
        <v>0</v>
      </c>
      <c r="Z73" s="500">
        <v>0</v>
      </c>
      <c r="AA73" s="7"/>
      <c r="AB73" s="3"/>
    </row>
    <row r="74" spans="1:28" ht="15" hidden="1" customHeight="1">
      <c r="A74" s="22"/>
      <c r="B74" s="216"/>
      <c r="C74" s="217"/>
      <c r="D74" s="252"/>
      <c r="E74" s="221"/>
      <c r="F74" s="17"/>
      <c r="G74" s="223"/>
      <c r="H74" s="208"/>
      <c r="I74" s="208"/>
      <c r="J74" s="208"/>
      <c r="K74" s="208"/>
      <c r="L74" s="208"/>
      <c r="M74" s="208"/>
      <c r="N74" s="37"/>
      <c r="O74" s="28"/>
      <c r="P74" s="27"/>
      <c r="Q74" s="218"/>
      <c r="R74" s="25"/>
      <c r="S74" s="26"/>
      <c r="T74" s="25"/>
      <c r="U74" s="24"/>
      <c r="V74" s="23"/>
      <c r="W74" s="219"/>
      <c r="X74" s="260"/>
      <c r="Y74" s="260"/>
      <c r="Z74" s="261"/>
      <c r="AA74" s="7"/>
      <c r="AB74" s="3"/>
    </row>
    <row r="75" spans="1:28" ht="15" customHeight="1">
      <c r="A75" s="22"/>
      <c r="B75" s="216"/>
      <c r="C75" s="217"/>
      <c r="D75" s="252"/>
      <c r="E75" s="221"/>
      <c r="F75" s="17"/>
      <c r="G75" s="223"/>
      <c r="H75" s="208"/>
      <c r="I75" s="208"/>
      <c r="J75" s="208"/>
      <c r="K75" s="208"/>
      <c r="L75" s="208"/>
      <c r="M75" s="208" t="s">
        <v>271</v>
      </c>
      <c r="N75" s="37"/>
      <c r="O75" s="28">
        <v>4</v>
      </c>
      <c r="P75" s="27">
        <v>12</v>
      </c>
      <c r="Q75" s="218"/>
      <c r="R75" s="25">
        <v>85</v>
      </c>
      <c r="S75" s="26">
        <v>3</v>
      </c>
      <c r="T75" s="25">
        <v>0</v>
      </c>
      <c r="U75" s="24">
        <v>0</v>
      </c>
      <c r="V75" s="23"/>
      <c r="W75" s="219"/>
      <c r="X75" s="256">
        <v>0</v>
      </c>
      <c r="Y75" s="256">
        <v>10000</v>
      </c>
      <c r="Z75" s="257">
        <v>10000</v>
      </c>
      <c r="AA75" s="7"/>
      <c r="AB75" s="3"/>
    </row>
    <row r="76" spans="1:28" ht="29.25" customHeight="1">
      <c r="A76" s="22"/>
      <c r="B76" s="216"/>
      <c r="C76" s="217"/>
      <c r="D76" s="252"/>
      <c r="E76" s="221"/>
      <c r="F76" s="207"/>
      <c r="G76" s="223"/>
      <c r="H76" s="601" t="s">
        <v>269</v>
      </c>
      <c r="I76" s="602"/>
      <c r="J76" s="602"/>
      <c r="K76" s="602"/>
      <c r="L76" s="602"/>
      <c r="M76" s="602"/>
      <c r="N76" s="603"/>
      <c r="O76" s="28">
        <v>4</v>
      </c>
      <c r="P76" s="27">
        <v>12</v>
      </c>
      <c r="Q76" s="218" t="s">
        <v>268</v>
      </c>
      <c r="R76" s="25" t="s">
        <v>197</v>
      </c>
      <c r="S76" s="26" t="s">
        <v>266</v>
      </c>
      <c r="T76" s="25" t="s">
        <v>256</v>
      </c>
      <c r="U76" s="24" t="s">
        <v>192</v>
      </c>
      <c r="V76" s="23" t="s">
        <v>190</v>
      </c>
      <c r="W76" s="219"/>
      <c r="X76" s="260">
        <f t="shared" ref="X76:Z77" si="6">X77</f>
        <v>0</v>
      </c>
      <c r="Y76" s="260">
        <f t="shared" si="6"/>
        <v>10000</v>
      </c>
      <c r="Z76" s="261">
        <f t="shared" si="6"/>
        <v>10000</v>
      </c>
      <c r="AA76" s="7"/>
      <c r="AB76" s="3"/>
    </row>
    <row r="77" spans="1:28" ht="29.25" customHeight="1">
      <c r="A77" s="22"/>
      <c r="B77" s="216"/>
      <c r="C77" s="217"/>
      <c r="D77" s="252"/>
      <c r="E77" s="221"/>
      <c r="F77" s="207"/>
      <c r="G77" s="226"/>
      <c r="H77" s="17"/>
      <c r="I77" s="601" t="s">
        <v>681</v>
      </c>
      <c r="J77" s="602"/>
      <c r="K77" s="602"/>
      <c r="L77" s="602"/>
      <c r="M77" s="602"/>
      <c r="N77" s="603"/>
      <c r="O77" s="28">
        <v>4</v>
      </c>
      <c r="P77" s="27">
        <v>12</v>
      </c>
      <c r="Q77" s="218" t="s">
        <v>267</v>
      </c>
      <c r="R77" s="25" t="s">
        <v>197</v>
      </c>
      <c r="S77" s="26" t="s">
        <v>266</v>
      </c>
      <c r="T77" s="25" t="s">
        <v>256</v>
      </c>
      <c r="U77" s="24">
        <v>90052</v>
      </c>
      <c r="V77" s="23" t="s">
        <v>190</v>
      </c>
      <c r="W77" s="219"/>
      <c r="X77" s="260">
        <f t="shared" si="6"/>
        <v>0</v>
      </c>
      <c r="Y77" s="260">
        <f t="shared" si="6"/>
        <v>10000</v>
      </c>
      <c r="Z77" s="261">
        <f t="shared" si="6"/>
        <v>10000</v>
      </c>
      <c r="AA77" s="7"/>
      <c r="AB77" s="3"/>
    </row>
    <row r="78" spans="1:28" ht="29.25" customHeight="1">
      <c r="A78" s="22"/>
      <c r="B78" s="216"/>
      <c r="C78" s="217"/>
      <c r="D78" s="253"/>
      <c r="E78" s="224"/>
      <c r="F78" s="208"/>
      <c r="G78" s="225"/>
      <c r="H78" s="37"/>
      <c r="I78" s="36"/>
      <c r="J78" s="604" t="s">
        <v>234</v>
      </c>
      <c r="K78" s="604"/>
      <c r="L78" s="604"/>
      <c r="M78" s="604"/>
      <c r="N78" s="605"/>
      <c r="O78" s="15">
        <v>4</v>
      </c>
      <c r="P78" s="14">
        <v>12</v>
      </c>
      <c r="Q78" s="218" t="s">
        <v>267</v>
      </c>
      <c r="R78" s="11" t="s">
        <v>197</v>
      </c>
      <c r="S78" s="12" t="s">
        <v>266</v>
      </c>
      <c r="T78" s="11" t="s">
        <v>256</v>
      </c>
      <c r="U78" s="10">
        <v>90052</v>
      </c>
      <c r="V78" s="242" t="s">
        <v>229</v>
      </c>
      <c r="W78" s="219"/>
      <c r="X78" s="262">
        <v>0</v>
      </c>
      <c r="Y78" s="262">
        <v>10000</v>
      </c>
      <c r="Z78" s="263">
        <v>10000</v>
      </c>
      <c r="AA78" s="7"/>
      <c r="AB78" s="3"/>
    </row>
    <row r="79" spans="1:28" ht="15" customHeight="1">
      <c r="A79" s="22"/>
      <c r="B79" s="216"/>
      <c r="C79" s="217"/>
      <c r="D79" s="625" t="s">
        <v>265</v>
      </c>
      <c r="E79" s="598"/>
      <c r="F79" s="598"/>
      <c r="G79" s="598"/>
      <c r="H79" s="598"/>
      <c r="I79" s="598"/>
      <c r="J79" s="599"/>
      <c r="K79" s="599"/>
      <c r="L79" s="599"/>
      <c r="M79" s="599"/>
      <c r="N79" s="600"/>
      <c r="O79" s="34">
        <v>5</v>
      </c>
      <c r="P79" s="33" t="s">
        <v>190</v>
      </c>
      <c r="Q79" s="218" t="s">
        <v>190</v>
      </c>
      <c r="R79" s="136" t="s">
        <v>190</v>
      </c>
      <c r="S79" s="137" t="s">
        <v>190</v>
      </c>
      <c r="T79" s="136" t="s">
        <v>190</v>
      </c>
      <c r="U79" s="138" t="s">
        <v>190</v>
      </c>
      <c r="V79" s="32" t="s">
        <v>190</v>
      </c>
      <c r="W79" s="219"/>
      <c r="X79" s="270">
        <f>X80+X86+X92</f>
        <v>110878.52</v>
      </c>
      <c r="Y79" s="270">
        <f>Y80+Y86+Y92</f>
        <v>30000</v>
      </c>
      <c r="Z79" s="271">
        <f>Z80+Z86+Z92</f>
        <v>30000</v>
      </c>
      <c r="AA79" s="7"/>
      <c r="AB79" s="3"/>
    </row>
    <row r="80" spans="1:28" ht="15" customHeight="1">
      <c r="A80" s="22"/>
      <c r="B80" s="216"/>
      <c r="C80" s="217"/>
      <c r="D80" s="252"/>
      <c r="E80" s="606" t="s">
        <v>264</v>
      </c>
      <c r="F80" s="607"/>
      <c r="G80" s="607"/>
      <c r="H80" s="607"/>
      <c r="I80" s="607"/>
      <c r="J80" s="607"/>
      <c r="K80" s="607"/>
      <c r="L80" s="607"/>
      <c r="M80" s="607"/>
      <c r="N80" s="608"/>
      <c r="O80" s="95">
        <v>5</v>
      </c>
      <c r="P80" s="96">
        <v>1</v>
      </c>
      <c r="Q80" s="245" t="s">
        <v>190</v>
      </c>
      <c r="R80" s="98" t="s">
        <v>190</v>
      </c>
      <c r="S80" s="99" t="s">
        <v>190</v>
      </c>
      <c r="T80" s="98" t="s">
        <v>190</v>
      </c>
      <c r="U80" s="100" t="s">
        <v>190</v>
      </c>
      <c r="V80" s="101" t="s">
        <v>190</v>
      </c>
      <c r="W80" s="246"/>
      <c r="X80" s="258">
        <f t="shared" ref="X80:Z83" si="7">X81</f>
        <v>89278.52</v>
      </c>
      <c r="Y80" s="258">
        <f t="shared" si="7"/>
        <v>10000</v>
      </c>
      <c r="Z80" s="259">
        <f t="shared" si="7"/>
        <v>10000</v>
      </c>
      <c r="AA80" s="7"/>
      <c r="AB80" s="3"/>
    </row>
    <row r="81" spans="1:28" ht="66" customHeight="1">
      <c r="A81" s="22"/>
      <c r="B81" s="216"/>
      <c r="C81" s="217"/>
      <c r="D81" s="252"/>
      <c r="E81" s="220"/>
      <c r="F81" s="601" t="s">
        <v>78</v>
      </c>
      <c r="G81" s="602"/>
      <c r="H81" s="602"/>
      <c r="I81" s="602"/>
      <c r="J81" s="602"/>
      <c r="K81" s="602"/>
      <c r="L81" s="602"/>
      <c r="M81" s="602"/>
      <c r="N81" s="603"/>
      <c r="O81" s="28">
        <v>5</v>
      </c>
      <c r="P81" s="27">
        <v>1</v>
      </c>
      <c r="Q81" s="218" t="s">
        <v>204</v>
      </c>
      <c r="R81" s="25" t="s">
        <v>197</v>
      </c>
      <c r="S81" s="26" t="s">
        <v>194</v>
      </c>
      <c r="T81" s="25" t="s">
        <v>193</v>
      </c>
      <c r="U81" s="24" t="s">
        <v>192</v>
      </c>
      <c r="V81" s="23" t="s">
        <v>190</v>
      </c>
      <c r="W81" s="219"/>
      <c r="X81" s="260">
        <f t="shared" si="7"/>
        <v>89278.52</v>
      </c>
      <c r="Y81" s="260">
        <f t="shared" si="7"/>
        <v>10000</v>
      </c>
      <c r="Z81" s="261">
        <f t="shared" si="7"/>
        <v>10000</v>
      </c>
      <c r="AA81" s="7"/>
      <c r="AB81" s="3"/>
    </row>
    <row r="82" spans="1:28" ht="15" customHeight="1">
      <c r="A82" s="22"/>
      <c r="B82" s="216"/>
      <c r="C82" s="217"/>
      <c r="D82" s="252"/>
      <c r="E82" s="221"/>
      <c r="F82" s="17"/>
      <c r="G82" s="601" t="s">
        <v>263</v>
      </c>
      <c r="H82" s="602"/>
      <c r="I82" s="602"/>
      <c r="J82" s="602"/>
      <c r="K82" s="602"/>
      <c r="L82" s="602"/>
      <c r="M82" s="602"/>
      <c r="N82" s="603"/>
      <c r="O82" s="28">
        <v>5</v>
      </c>
      <c r="P82" s="27">
        <v>1</v>
      </c>
      <c r="Q82" s="218" t="s">
        <v>262</v>
      </c>
      <c r="R82" s="25" t="s">
        <v>197</v>
      </c>
      <c r="S82" s="26" t="s">
        <v>257</v>
      </c>
      <c r="T82" s="25" t="s">
        <v>193</v>
      </c>
      <c r="U82" s="24" t="s">
        <v>192</v>
      </c>
      <c r="V82" s="23" t="s">
        <v>190</v>
      </c>
      <c r="W82" s="219"/>
      <c r="X82" s="260">
        <f t="shared" si="7"/>
        <v>89278.52</v>
      </c>
      <c r="Y82" s="260">
        <f t="shared" si="7"/>
        <v>10000</v>
      </c>
      <c r="Z82" s="261">
        <f t="shared" si="7"/>
        <v>10000</v>
      </c>
      <c r="AA82" s="7"/>
      <c r="AB82" s="3"/>
    </row>
    <row r="83" spans="1:28" ht="15" customHeight="1">
      <c r="A83" s="22"/>
      <c r="B83" s="216"/>
      <c r="C83" s="217"/>
      <c r="D83" s="252"/>
      <c r="E83" s="221"/>
      <c r="F83" s="207"/>
      <c r="G83" s="223"/>
      <c r="H83" s="601" t="s">
        <v>261</v>
      </c>
      <c r="I83" s="602"/>
      <c r="J83" s="602"/>
      <c r="K83" s="602"/>
      <c r="L83" s="602"/>
      <c r="M83" s="602"/>
      <c r="N83" s="603"/>
      <c r="O83" s="28">
        <v>5</v>
      </c>
      <c r="P83" s="27">
        <v>1</v>
      </c>
      <c r="Q83" s="218" t="s">
        <v>260</v>
      </c>
      <c r="R83" s="25" t="s">
        <v>197</v>
      </c>
      <c r="S83" s="26" t="s">
        <v>257</v>
      </c>
      <c r="T83" s="25" t="s">
        <v>256</v>
      </c>
      <c r="U83" s="24" t="s">
        <v>192</v>
      </c>
      <c r="V83" s="23" t="s">
        <v>190</v>
      </c>
      <c r="W83" s="219"/>
      <c r="X83" s="260">
        <f t="shared" si="7"/>
        <v>89278.52</v>
      </c>
      <c r="Y83" s="260">
        <f t="shared" si="7"/>
        <v>10000</v>
      </c>
      <c r="Z83" s="261">
        <f t="shared" si="7"/>
        <v>10000</v>
      </c>
      <c r="AA83" s="7"/>
      <c r="AB83" s="3"/>
    </row>
    <row r="84" spans="1:28" ht="15" customHeight="1">
      <c r="A84" s="22"/>
      <c r="B84" s="216"/>
      <c r="C84" s="217"/>
      <c r="D84" s="252"/>
      <c r="E84" s="221"/>
      <c r="F84" s="207"/>
      <c r="G84" s="226"/>
      <c r="H84" s="17"/>
      <c r="I84" s="601" t="s">
        <v>259</v>
      </c>
      <c r="J84" s="602"/>
      <c r="K84" s="602"/>
      <c r="L84" s="602"/>
      <c r="M84" s="602"/>
      <c r="N84" s="603"/>
      <c r="O84" s="28">
        <v>5</v>
      </c>
      <c r="P84" s="27">
        <v>1</v>
      </c>
      <c r="Q84" s="218" t="s">
        <v>258</v>
      </c>
      <c r="R84" s="25" t="s">
        <v>197</v>
      </c>
      <c r="S84" s="26" t="s">
        <v>257</v>
      </c>
      <c r="T84" s="25" t="s">
        <v>256</v>
      </c>
      <c r="U84" s="24" t="s">
        <v>255</v>
      </c>
      <c r="V84" s="23" t="s">
        <v>190</v>
      </c>
      <c r="W84" s="219"/>
      <c r="X84" s="260">
        <f>X85</f>
        <v>89278.52</v>
      </c>
      <c r="Y84" s="260">
        <f>Y85</f>
        <v>10000</v>
      </c>
      <c r="Z84" s="261">
        <f>Z85</f>
        <v>10000</v>
      </c>
      <c r="AA84" s="7"/>
      <c r="AB84" s="3"/>
    </row>
    <row r="85" spans="1:28" ht="29.25" customHeight="1">
      <c r="A85" s="22"/>
      <c r="B85" s="216"/>
      <c r="C85" s="217"/>
      <c r="D85" s="252"/>
      <c r="E85" s="224"/>
      <c r="F85" s="208"/>
      <c r="G85" s="225"/>
      <c r="H85" s="37"/>
      <c r="I85" s="36"/>
      <c r="J85" s="604" t="s">
        <v>234</v>
      </c>
      <c r="K85" s="604"/>
      <c r="L85" s="604"/>
      <c r="M85" s="604"/>
      <c r="N85" s="605"/>
      <c r="O85" s="15">
        <v>5</v>
      </c>
      <c r="P85" s="14">
        <v>1</v>
      </c>
      <c r="Q85" s="218" t="s">
        <v>258</v>
      </c>
      <c r="R85" s="11" t="s">
        <v>197</v>
      </c>
      <c r="S85" s="12" t="s">
        <v>257</v>
      </c>
      <c r="T85" s="11" t="s">
        <v>256</v>
      </c>
      <c r="U85" s="10" t="s">
        <v>255</v>
      </c>
      <c r="V85" s="242" t="s">
        <v>229</v>
      </c>
      <c r="W85" s="219"/>
      <c r="X85" s="262">
        <v>89278.52</v>
      </c>
      <c r="Y85" s="262">
        <v>10000</v>
      </c>
      <c r="Z85" s="263">
        <v>10000</v>
      </c>
      <c r="AA85" s="7"/>
      <c r="AB85" s="3"/>
    </row>
    <row r="86" spans="1:28" ht="15" customHeight="1">
      <c r="A86" s="22"/>
      <c r="B86" s="216"/>
      <c r="C86" s="217"/>
      <c r="D86" s="252"/>
      <c r="E86" s="606" t="s">
        <v>254</v>
      </c>
      <c r="F86" s="607"/>
      <c r="G86" s="607"/>
      <c r="H86" s="607"/>
      <c r="I86" s="607"/>
      <c r="J86" s="611"/>
      <c r="K86" s="611"/>
      <c r="L86" s="611"/>
      <c r="M86" s="611"/>
      <c r="N86" s="612"/>
      <c r="O86" s="104">
        <v>5</v>
      </c>
      <c r="P86" s="105">
        <v>2</v>
      </c>
      <c r="Q86" s="248" t="s">
        <v>190</v>
      </c>
      <c r="R86" s="133" t="s">
        <v>190</v>
      </c>
      <c r="S86" s="134" t="s">
        <v>190</v>
      </c>
      <c r="T86" s="133" t="s">
        <v>190</v>
      </c>
      <c r="U86" s="135" t="s">
        <v>190</v>
      </c>
      <c r="V86" s="106" t="s">
        <v>190</v>
      </c>
      <c r="W86" s="249"/>
      <c r="X86" s="258">
        <f t="shared" ref="X86:Z89" si="8">X87</f>
        <v>0</v>
      </c>
      <c r="Y86" s="258">
        <f t="shared" si="8"/>
        <v>10000</v>
      </c>
      <c r="Z86" s="259">
        <f t="shared" si="8"/>
        <v>10000</v>
      </c>
      <c r="AA86" s="7"/>
      <c r="AB86" s="3"/>
    </row>
    <row r="87" spans="1:28" ht="72" customHeight="1">
      <c r="A87" s="22"/>
      <c r="B87" s="216"/>
      <c r="C87" s="217"/>
      <c r="D87" s="252"/>
      <c r="E87" s="220"/>
      <c r="F87" s="601" t="s">
        <v>78</v>
      </c>
      <c r="G87" s="602"/>
      <c r="H87" s="602"/>
      <c r="I87" s="602"/>
      <c r="J87" s="602"/>
      <c r="K87" s="602"/>
      <c r="L87" s="602"/>
      <c r="M87" s="602"/>
      <c r="N87" s="603"/>
      <c r="O87" s="28">
        <v>5</v>
      </c>
      <c r="P87" s="27">
        <v>2</v>
      </c>
      <c r="Q87" s="218" t="s">
        <v>204</v>
      </c>
      <c r="R87" s="25" t="s">
        <v>197</v>
      </c>
      <c r="S87" s="26" t="s">
        <v>194</v>
      </c>
      <c r="T87" s="25" t="s">
        <v>193</v>
      </c>
      <c r="U87" s="24" t="s">
        <v>192</v>
      </c>
      <c r="V87" s="23" t="s">
        <v>190</v>
      </c>
      <c r="W87" s="219"/>
      <c r="X87" s="260">
        <f t="shared" si="8"/>
        <v>0</v>
      </c>
      <c r="Y87" s="260">
        <f t="shared" si="8"/>
        <v>10000</v>
      </c>
      <c r="Z87" s="261">
        <f t="shared" si="8"/>
        <v>10000</v>
      </c>
      <c r="AA87" s="7"/>
      <c r="AB87" s="3"/>
    </row>
    <row r="88" spans="1:28" ht="29.25" customHeight="1">
      <c r="A88" s="22"/>
      <c r="B88" s="216"/>
      <c r="C88" s="217"/>
      <c r="D88" s="252"/>
      <c r="E88" s="221"/>
      <c r="F88" s="17"/>
      <c r="G88" s="601" t="s">
        <v>253</v>
      </c>
      <c r="H88" s="602"/>
      <c r="I88" s="602"/>
      <c r="J88" s="602"/>
      <c r="K88" s="602"/>
      <c r="L88" s="602"/>
      <c r="M88" s="602"/>
      <c r="N88" s="603"/>
      <c r="O88" s="28">
        <v>5</v>
      </c>
      <c r="P88" s="27">
        <v>2</v>
      </c>
      <c r="Q88" s="218" t="s">
        <v>252</v>
      </c>
      <c r="R88" s="25" t="s">
        <v>197</v>
      </c>
      <c r="S88" s="26" t="s">
        <v>247</v>
      </c>
      <c r="T88" s="25" t="s">
        <v>193</v>
      </c>
      <c r="U88" s="24" t="s">
        <v>192</v>
      </c>
      <c r="V88" s="23" t="s">
        <v>190</v>
      </c>
      <c r="W88" s="219"/>
      <c r="X88" s="260">
        <f t="shared" si="8"/>
        <v>0</v>
      </c>
      <c r="Y88" s="260">
        <f t="shared" si="8"/>
        <v>10000</v>
      </c>
      <c r="Z88" s="261">
        <f t="shared" si="8"/>
        <v>10000</v>
      </c>
      <c r="AA88" s="7"/>
      <c r="AB88" s="3"/>
    </row>
    <row r="89" spans="1:28" ht="29.25" customHeight="1">
      <c r="A89" s="22"/>
      <c r="B89" s="216"/>
      <c r="C89" s="217"/>
      <c r="D89" s="252"/>
      <c r="E89" s="221"/>
      <c r="F89" s="207"/>
      <c r="G89" s="223"/>
      <c r="H89" s="601" t="s">
        <v>251</v>
      </c>
      <c r="I89" s="602"/>
      <c r="J89" s="602"/>
      <c r="K89" s="602"/>
      <c r="L89" s="602"/>
      <c r="M89" s="602"/>
      <c r="N89" s="603"/>
      <c r="O89" s="28">
        <v>5</v>
      </c>
      <c r="P89" s="27">
        <v>2</v>
      </c>
      <c r="Q89" s="218" t="s">
        <v>250</v>
      </c>
      <c r="R89" s="25" t="s">
        <v>197</v>
      </c>
      <c r="S89" s="26" t="s">
        <v>247</v>
      </c>
      <c r="T89" s="25" t="s">
        <v>231</v>
      </c>
      <c r="U89" s="24" t="s">
        <v>192</v>
      </c>
      <c r="V89" s="23" t="s">
        <v>190</v>
      </c>
      <c r="W89" s="219"/>
      <c r="X89" s="260">
        <f t="shared" si="8"/>
        <v>0</v>
      </c>
      <c r="Y89" s="260">
        <f t="shared" si="8"/>
        <v>10000</v>
      </c>
      <c r="Z89" s="261">
        <f t="shared" si="8"/>
        <v>10000</v>
      </c>
      <c r="AA89" s="7"/>
      <c r="AB89" s="3"/>
    </row>
    <row r="90" spans="1:28" ht="15" customHeight="1">
      <c r="A90" s="22"/>
      <c r="B90" s="216"/>
      <c r="C90" s="217"/>
      <c r="D90" s="252"/>
      <c r="E90" s="221"/>
      <c r="F90" s="207"/>
      <c r="G90" s="226"/>
      <c r="H90" s="17"/>
      <c r="I90" s="601" t="s">
        <v>249</v>
      </c>
      <c r="J90" s="602"/>
      <c r="K90" s="602"/>
      <c r="L90" s="602"/>
      <c r="M90" s="602"/>
      <c r="N90" s="603"/>
      <c r="O90" s="28">
        <v>5</v>
      </c>
      <c r="P90" s="27">
        <v>2</v>
      </c>
      <c r="Q90" s="218" t="s">
        <v>248</v>
      </c>
      <c r="R90" s="25" t="s">
        <v>197</v>
      </c>
      <c r="S90" s="26" t="s">
        <v>247</v>
      </c>
      <c r="T90" s="25" t="s">
        <v>231</v>
      </c>
      <c r="U90" s="24" t="s">
        <v>246</v>
      </c>
      <c r="V90" s="23" t="s">
        <v>190</v>
      </c>
      <c r="W90" s="219"/>
      <c r="X90" s="260">
        <f>X91</f>
        <v>0</v>
      </c>
      <c r="Y90" s="260">
        <f>Y91</f>
        <v>10000</v>
      </c>
      <c r="Z90" s="261">
        <f>Z91</f>
        <v>10000</v>
      </c>
      <c r="AA90" s="7"/>
      <c r="AB90" s="3"/>
    </row>
    <row r="91" spans="1:28" ht="29.25" customHeight="1">
      <c r="A91" s="22"/>
      <c r="B91" s="216"/>
      <c r="C91" s="217"/>
      <c r="D91" s="252"/>
      <c r="E91" s="224"/>
      <c r="F91" s="208"/>
      <c r="G91" s="225"/>
      <c r="H91" s="37"/>
      <c r="I91" s="36"/>
      <c r="J91" s="604" t="s">
        <v>234</v>
      </c>
      <c r="K91" s="604"/>
      <c r="L91" s="604"/>
      <c r="M91" s="604"/>
      <c r="N91" s="605"/>
      <c r="O91" s="15">
        <v>5</v>
      </c>
      <c r="P91" s="14">
        <v>2</v>
      </c>
      <c r="Q91" s="218" t="s">
        <v>248</v>
      </c>
      <c r="R91" s="11" t="s">
        <v>197</v>
      </c>
      <c r="S91" s="12" t="s">
        <v>247</v>
      </c>
      <c r="T91" s="11" t="s">
        <v>231</v>
      </c>
      <c r="U91" s="10" t="s">
        <v>246</v>
      </c>
      <c r="V91" s="242" t="s">
        <v>229</v>
      </c>
      <c r="W91" s="219"/>
      <c r="X91" s="262">
        <v>0</v>
      </c>
      <c r="Y91" s="262">
        <v>10000</v>
      </c>
      <c r="Z91" s="263">
        <v>10000</v>
      </c>
      <c r="AA91" s="7"/>
      <c r="AB91" s="3"/>
    </row>
    <row r="92" spans="1:28" ht="15" customHeight="1">
      <c r="A92" s="22"/>
      <c r="B92" s="216"/>
      <c r="C92" s="217"/>
      <c r="D92" s="252"/>
      <c r="E92" s="606" t="s">
        <v>245</v>
      </c>
      <c r="F92" s="607"/>
      <c r="G92" s="607"/>
      <c r="H92" s="607"/>
      <c r="I92" s="607"/>
      <c r="J92" s="611"/>
      <c r="K92" s="611"/>
      <c r="L92" s="611"/>
      <c r="M92" s="611"/>
      <c r="N92" s="612"/>
      <c r="O92" s="104">
        <v>5</v>
      </c>
      <c r="P92" s="105">
        <v>3</v>
      </c>
      <c r="Q92" s="248" t="s">
        <v>190</v>
      </c>
      <c r="R92" s="133" t="s">
        <v>190</v>
      </c>
      <c r="S92" s="134" t="s">
        <v>190</v>
      </c>
      <c r="T92" s="133" t="s">
        <v>190</v>
      </c>
      <c r="U92" s="135" t="s">
        <v>190</v>
      </c>
      <c r="V92" s="106" t="s">
        <v>190</v>
      </c>
      <c r="W92" s="249"/>
      <c r="X92" s="258">
        <f t="shared" ref="X92:Z95" si="9">X93</f>
        <v>21600</v>
      </c>
      <c r="Y92" s="258">
        <f t="shared" si="9"/>
        <v>10000</v>
      </c>
      <c r="Z92" s="259">
        <f t="shared" si="9"/>
        <v>10000</v>
      </c>
      <c r="AA92" s="7"/>
      <c r="AB92" s="3"/>
    </row>
    <row r="93" spans="1:28" ht="67.5" customHeight="1">
      <c r="A93" s="22"/>
      <c r="B93" s="216"/>
      <c r="C93" s="217"/>
      <c r="D93" s="252"/>
      <c r="E93" s="220"/>
      <c r="F93" s="601" t="s">
        <v>78</v>
      </c>
      <c r="G93" s="602"/>
      <c r="H93" s="602"/>
      <c r="I93" s="602"/>
      <c r="J93" s="602"/>
      <c r="K93" s="602"/>
      <c r="L93" s="602"/>
      <c r="M93" s="602"/>
      <c r="N93" s="603"/>
      <c r="O93" s="28">
        <v>5</v>
      </c>
      <c r="P93" s="27">
        <v>3</v>
      </c>
      <c r="Q93" s="218" t="s">
        <v>204</v>
      </c>
      <c r="R93" s="25" t="s">
        <v>197</v>
      </c>
      <c r="S93" s="26" t="s">
        <v>194</v>
      </c>
      <c r="T93" s="25" t="s">
        <v>193</v>
      </c>
      <c r="U93" s="24" t="s">
        <v>192</v>
      </c>
      <c r="V93" s="23" t="s">
        <v>190</v>
      </c>
      <c r="W93" s="219"/>
      <c r="X93" s="260">
        <f t="shared" si="9"/>
        <v>21600</v>
      </c>
      <c r="Y93" s="260">
        <f t="shared" si="9"/>
        <v>10000</v>
      </c>
      <c r="Z93" s="261">
        <f t="shared" si="9"/>
        <v>10000</v>
      </c>
      <c r="AA93" s="7"/>
      <c r="AB93" s="3"/>
    </row>
    <row r="94" spans="1:28" ht="15" customHeight="1">
      <c r="A94" s="22"/>
      <c r="B94" s="216"/>
      <c r="C94" s="217"/>
      <c r="D94" s="252"/>
      <c r="E94" s="221"/>
      <c r="F94" s="17"/>
      <c r="G94" s="601" t="s">
        <v>244</v>
      </c>
      <c r="H94" s="602"/>
      <c r="I94" s="602"/>
      <c r="J94" s="602"/>
      <c r="K94" s="602"/>
      <c r="L94" s="602"/>
      <c r="M94" s="602"/>
      <c r="N94" s="603"/>
      <c r="O94" s="28">
        <v>5</v>
      </c>
      <c r="P94" s="27">
        <v>3</v>
      </c>
      <c r="Q94" s="218" t="s">
        <v>243</v>
      </c>
      <c r="R94" s="25" t="s">
        <v>197</v>
      </c>
      <c r="S94" s="26" t="s">
        <v>232</v>
      </c>
      <c r="T94" s="25" t="s">
        <v>193</v>
      </c>
      <c r="U94" s="24" t="s">
        <v>192</v>
      </c>
      <c r="V94" s="23" t="s">
        <v>190</v>
      </c>
      <c r="W94" s="219"/>
      <c r="X94" s="260">
        <f>X95+X98</f>
        <v>21600</v>
      </c>
      <c r="Y94" s="260">
        <f>Y95+Y98</f>
        <v>10000</v>
      </c>
      <c r="Z94" s="261">
        <f>Z95+Z98</f>
        <v>10000</v>
      </c>
      <c r="AA94" s="7"/>
      <c r="AB94" s="3"/>
    </row>
    <row r="95" spans="1:28" ht="15" customHeight="1">
      <c r="A95" s="22"/>
      <c r="B95" s="216"/>
      <c r="C95" s="217"/>
      <c r="D95" s="252"/>
      <c r="E95" s="221"/>
      <c r="F95" s="207"/>
      <c r="G95" s="223"/>
      <c r="H95" s="601" t="s">
        <v>242</v>
      </c>
      <c r="I95" s="602"/>
      <c r="J95" s="602"/>
      <c r="K95" s="602"/>
      <c r="L95" s="602"/>
      <c r="M95" s="602"/>
      <c r="N95" s="603"/>
      <c r="O95" s="28">
        <v>5</v>
      </c>
      <c r="P95" s="27">
        <v>3</v>
      </c>
      <c r="Q95" s="218" t="s">
        <v>241</v>
      </c>
      <c r="R95" s="25" t="s">
        <v>197</v>
      </c>
      <c r="S95" s="26" t="s">
        <v>232</v>
      </c>
      <c r="T95" s="25" t="s">
        <v>195</v>
      </c>
      <c r="U95" s="24" t="s">
        <v>192</v>
      </c>
      <c r="V95" s="23" t="s">
        <v>190</v>
      </c>
      <c r="W95" s="219"/>
      <c r="X95" s="260">
        <f t="shared" si="9"/>
        <v>21600</v>
      </c>
      <c r="Y95" s="260">
        <f t="shared" si="9"/>
        <v>10000</v>
      </c>
      <c r="Z95" s="261">
        <f t="shared" si="9"/>
        <v>10000</v>
      </c>
      <c r="AA95" s="7"/>
      <c r="AB95" s="3"/>
    </row>
    <row r="96" spans="1:28" ht="15" customHeight="1">
      <c r="A96" s="22"/>
      <c r="B96" s="216"/>
      <c r="C96" s="217"/>
      <c r="D96" s="252"/>
      <c r="E96" s="221"/>
      <c r="F96" s="207"/>
      <c r="G96" s="226"/>
      <c r="H96" s="17"/>
      <c r="I96" s="601" t="s">
        <v>240</v>
      </c>
      <c r="J96" s="602"/>
      <c r="K96" s="602"/>
      <c r="L96" s="602"/>
      <c r="M96" s="602"/>
      <c r="N96" s="603"/>
      <c r="O96" s="28">
        <v>5</v>
      </c>
      <c r="P96" s="27">
        <v>3</v>
      </c>
      <c r="Q96" s="218" t="s">
        <v>239</v>
      </c>
      <c r="R96" s="25" t="s">
        <v>197</v>
      </c>
      <c r="S96" s="26" t="s">
        <v>232</v>
      </c>
      <c r="T96" s="25" t="s">
        <v>195</v>
      </c>
      <c r="U96" s="24" t="s">
        <v>238</v>
      </c>
      <c r="V96" s="23" t="s">
        <v>190</v>
      </c>
      <c r="W96" s="219"/>
      <c r="X96" s="260">
        <f>X97</f>
        <v>21600</v>
      </c>
      <c r="Y96" s="260">
        <f>Y97</f>
        <v>10000</v>
      </c>
      <c r="Z96" s="261">
        <f>Z97</f>
        <v>10000</v>
      </c>
      <c r="AA96" s="7"/>
      <c r="AB96" s="3"/>
    </row>
    <row r="97" spans="1:28" ht="29.25" customHeight="1">
      <c r="A97" s="22"/>
      <c r="B97" s="216"/>
      <c r="C97" s="217"/>
      <c r="D97" s="252"/>
      <c r="E97" s="221"/>
      <c r="F97" s="207"/>
      <c r="G97" s="226"/>
      <c r="H97" s="37"/>
      <c r="I97" s="36"/>
      <c r="J97" s="604" t="s">
        <v>234</v>
      </c>
      <c r="K97" s="604"/>
      <c r="L97" s="604"/>
      <c r="M97" s="604"/>
      <c r="N97" s="605"/>
      <c r="O97" s="15">
        <v>5</v>
      </c>
      <c r="P97" s="14">
        <v>3</v>
      </c>
      <c r="Q97" s="218" t="s">
        <v>239</v>
      </c>
      <c r="R97" s="11" t="s">
        <v>197</v>
      </c>
      <c r="S97" s="12" t="s">
        <v>232</v>
      </c>
      <c r="T97" s="11" t="s">
        <v>195</v>
      </c>
      <c r="U97" s="10" t="s">
        <v>238</v>
      </c>
      <c r="V97" s="242" t="s">
        <v>229</v>
      </c>
      <c r="W97" s="219"/>
      <c r="X97" s="262">
        <v>21600</v>
      </c>
      <c r="Y97" s="262">
        <v>10000</v>
      </c>
      <c r="Z97" s="263">
        <v>10000</v>
      </c>
      <c r="AA97" s="7"/>
      <c r="AB97" s="3"/>
    </row>
    <row r="98" spans="1:28" ht="0.75" customHeight="1">
      <c r="A98" s="22"/>
      <c r="B98" s="216"/>
      <c r="C98" s="217"/>
      <c r="D98" s="252"/>
      <c r="E98" s="221"/>
      <c r="F98" s="207"/>
      <c r="G98" s="226"/>
      <c r="H98" s="601" t="s">
        <v>237</v>
      </c>
      <c r="I98" s="602"/>
      <c r="J98" s="609"/>
      <c r="K98" s="609"/>
      <c r="L98" s="609"/>
      <c r="M98" s="609"/>
      <c r="N98" s="610"/>
      <c r="O98" s="42">
        <v>5</v>
      </c>
      <c r="P98" s="41">
        <v>3</v>
      </c>
      <c r="Q98" s="218" t="s">
        <v>236</v>
      </c>
      <c r="R98" s="89" t="s">
        <v>197</v>
      </c>
      <c r="S98" s="90" t="s">
        <v>232</v>
      </c>
      <c r="T98" s="89" t="s">
        <v>231</v>
      </c>
      <c r="U98" s="91" t="s">
        <v>192</v>
      </c>
      <c r="V98" s="40" t="s">
        <v>190</v>
      </c>
      <c r="W98" s="219"/>
      <c r="X98" s="260">
        <f t="shared" ref="X98:Z99" si="10">X99</f>
        <v>0</v>
      </c>
      <c r="Y98" s="260">
        <f t="shared" si="10"/>
        <v>0</v>
      </c>
      <c r="Z98" s="261">
        <f t="shared" si="10"/>
        <v>0</v>
      </c>
      <c r="AA98" s="7"/>
      <c r="AB98" s="3"/>
    </row>
    <row r="99" spans="1:28" ht="15" hidden="1" customHeight="1">
      <c r="A99" s="22"/>
      <c r="B99" s="216"/>
      <c r="C99" s="217"/>
      <c r="D99" s="252"/>
      <c r="E99" s="221"/>
      <c r="F99" s="207"/>
      <c r="G99" s="226"/>
      <c r="H99" s="17"/>
      <c r="I99" s="601" t="s">
        <v>235</v>
      </c>
      <c r="J99" s="602"/>
      <c r="K99" s="602"/>
      <c r="L99" s="602"/>
      <c r="M99" s="602"/>
      <c r="N99" s="603"/>
      <c r="O99" s="28">
        <v>5</v>
      </c>
      <c r="P99" s="27">
        <v>3</v>
      </c>
      <c r="Q99" s="218" t="s">
        <v>233</v>
      </c>
      <c r="R99" s="25" t="s">
        <v>197</v>
      </c>
      <c r="S99" s="26" t="s">
        <v>232</v>
      </c>
      <c r="T99" s="25" t="s">
        <v>231</v>
      </c>
      <c r="U99" s="24" t="s">
        <v>230</v>
      </c>
      <c r="V99" s="23" t="s">
        <v>190</v>
      </c>
      <c r="W99" s="219"/>
      <c r="X99" s="260">
        <f t="shared" si="10"/>
        <v>0</v>
      </c>
      <c r="Y99" s="260">
        <f t="shared" si="10"/>
        <v>0</v>
      </c>
      <c r="Z99" s="261">
        <f t="shared" si="10"/>
        <v>0</v>
      </c>
      <c r="AA99" s="7"/>
      <c r="AB99" s="3"/>
    </row>
    <row r="100" spans="1:28" ht="29.25" hidden="1" customHeight="1">
      <c r="A100" s="22"/>
      <c r="B100" s="216"/>
      <c r="C100" s="217"/>
      <c r="D100" s="253"/>
      <c r="E100" s="224"/>
      <c r="F100" s="208"/>
      <c r="G100" s="225"/>
      <c r="H100" s="37"/>
      <c r="I100" s="36"/>
      <c r="J100" s="604" t="s">
        <v>234</v>
      </c>
      <c r="K100" s="604"/>
      <c r="L100" s="604"/>
      <c r="M100" s="604"/>
      <c r="N100" s="605"/>
      <c r="O100" s="15">
        <v>5</v>
      </c>
      <c r="P100" s="14">
        <v>3</v>
      </c>
      <c r="Q100" s="218" t="s">
        <v>233</v>
      </c>
      <c r="R100" s="11" t="s">
        <v>197</v>
      </c>
      <c r="S100" s="12" t="s">
        <v>232</v>
      </c>
      <c r="T100" s="11" t="s">
        <v>231</v>
      </c>
      <c r="U100" s="10" t="s">
        <v>230</v>
      </c>
      <c r="V100" s="242" t="s">
        <v>229</v>
      </c>
      <c r="W100" s="219"/>
      <c r="X100" s="262">
        <v>0</v>
      </c>
      <c r="Y100" s="262">
        <v>0</v>
      </c>
      <c r="Z100" s="263">
        <v>0</v>
      </c>
      <c r="AA100" s="7"/>
      <c r="AB100" s="3"/>
    </row>
    <row r="101" spans="1:28" ht="15" customHeight="1">
      <c r="A101" s="22"/>
      <c r="B101" s="216"/>
      <c r="C101" s="217"/>
      <c r="D101" s="625" t="s">
        <v>228</v>
      </c>
      <c r="E101" s="598"/>
      <c r="F101" s="598"/>
      <c r="G101" s="598"/>
      <c r="H101" s="598"/>
      <c r="I101" s="598"/>
      <c r="J101" s="599"/>
      <c r="K101" s="599"/>
      <c r="L101" s="599"/>
      <c r="M101" s="599"/>
      <c r="N101" s="600"/>
      <c r="O101" s="34">
        <v>8</v>
      </c>
      <c r="P101" s="33" t="s">
        <v>190</v>
      </c>
      <c r="Q101" s="218" t="s">
        <v>190</v>
      </c>
      <c r="R101" s="136" t="s">
        <v>190</v>
      </c>
      <c r="S101" s="137" t="s">
        <v>190</v>
      </c>
      <c r="T101" s="136" t="s">
        <v>190</v>
      </c>
      <c r="U101" s="138" t="s">
        <v>190</v>
      </c>
      <c r="V101" s="32" t="s">
        <v>190</v>
      </c>
      <c r="W101" s="219"/>
      <c r="X101" s="268">
        <f t="shared" ref="X101:Z102" si="11">X102</f>
        <v>1168000</v>
      </c>
      <c r="Y101" s="268">
        <f t="shared" si="11"/>
        <v>1031000</v>
      </c>
      <c r="Z101" s="269">
        <f t="shared" si="11"/>
        <v>1053000</v>
      </c>
      <c r="AA101" s="7"/>
      <c r="AB101" s="3"/>
    </row>
    <row r="102" spans="1:28" ht="15" customHeight="1">
      <c r="A102" s="22"/>
      <c r="B102" s="216"/>
      <c r="C102" s="217"/>
      <c r="D102" s="252"/>
      <c r="E102" s="606" t="s">
        <v>227</v>
      </c>
      <c r="F102" s="607"/>
      <c r="G102" s="607"/>
      <c r="H102" s="607"/>
      <c r="I102" s="607"/>
      <c r="J102" s="607"/>
      <c r="K102" s="607"/>
      <c r="L102" s="607"/>
      <c r="M102" s="607"/>
      <c r="N102" s="608"/>
      <c r="O102" s="95">
        <v>8</v>
      </c>
      <c r="P102" s="96">
        <v>1</v>
      </c>
      <c r="Q102" s="245" t="s">
        <v>190</v>
      </c>
      <c r="R102" s="98" t="s">
        <v>190</v>
      </c>
      <c r="S102" s="99" t="s">
        <v>190</v>
      </c>
      <c r="T102" s="98" t="s">
        <v>190</v>
      </c>
      <c r="U102" s="100" t="s">
        <v>190</v>
      </c>
      <c r="V102" s="101" t="s">
        <v>190</v>
      </c>
      <c r="W102" s="246"/>
      <c r="X102" s="258">
        <f t="shared" si="11"/>
        <v>1168000</v>
      </c>
      <c r="Y102" s="258">
        <f t="shared" si="11"/>
        <v>1031000</v>
      </c>
      <c r="Z102" s="259">
        <f t="shared" si="11"/>
        <v>1053000</v>
      </c>
      <c r="AA102" s="7"/>
      <c r="AB102" s="3"/>
    </row>
    <row r="103" spans="1:28" ht="29.25" customHeight="1">
      <c r="A103" s="22"/>
      <c r="B103" s="216"/>
      <c r="C103" s="217"/>
      <c r="D103" s="252"/>
      <c r="E103" s="220"/>
      <c r="F103" s="601" t="s">
        <v>80</v>
      </c>
      <c r="G103" s="602"/>
      <c r="H103" s="602"/>
      <c r="I103" s="602"/>
      <c r="J103" s="602"/>
      <c r="K103" s="602"/>
      <c r="L103" s="602"/>
      <c r="M103" s="602"/>
      <c r="N103" s="603"/>
      <c r="O103" s="28">
        <v>8</v>
      </c>
      <c r="P103" s="27">
        <v>1</v>
      </c>
      <c r="Q103" s="218" t="s">
        <v>226</v>
      </c>
      <c r="R103" s="25" t="s">
        <v>210</v>
      </c>
      <c r="S103" s="26" t="s">
        <v>194</v>
      </c>
      <c r="T103" s="25" t="s">
        <v>193</v>
      </c>
      <c r="U103" s="24" t="s">
        <v>192</v>
      </c>
      <c r="V103" s="23" t="s">
        <v>190</v>
      </c>
      <c r="W103" s="219"/>
      <c r="X103" s="260">
        <f>X104+X108+X117</f>
        <v>1168000</v>
      </c>
      <c r="Y103" s="260">
        <f>Y104+Y108</f>
        <v>1031000</v>
      </c>
      <c r="Z103" s="261">
        <f>Z104+Z108</f>
        <v>1053000</v>
      </c>
      <c r="AA103" s="7"/>
      <c r="AB103" s="3"/>
    </row>
    <row r="104" spans="1:28" ht="15" customHeight="1">
      <c r="A104" s="22"/>
      <c r="B104" s="216"/>
      <c r="C104" s="217"/>
      <c r="D104" s="252"/>
      <c r="E104" s="221"/>
      <c r="F104" s="17"/>
      <c r="G104" s="601" t="s">
        <v>225</v>
      </c>
      <c r="H104" s="602"/>
      <c r="I104" s="602"/>
      <c r="J104" s="602"/>
      <c r="K104" s="602"/>
      <c r="L104" s="602"/>
      <c r="M104" s="602"/>
      <c r="N104" s="603"/>
      <c r="O104" s="28">
        <v>8</v>
      </c>
      <c r="P104" s="27">
        <v>1</v>
      </c>
      <c r="Q104" s="218" t="s">
        <v>224</v>
      </c>
      <c r="R104" s="25" t="s">
        <v>210</v>
      </c>
      <c r="S104" s="26" t="s">
        <v>219</v>
      </c>
      <c r="T104" s="25" t="s">
        <v>193</v>
      </c>
      <c r="U104" s="24" t="s">
        <v>192</v>
      </c>
      <c r="V104" s="23" t="s">
        <v>190</v>
      </c>
      <c r="W104" s="219"/>
      <c r="X104" s="260">
        <f t="shared" ref="X104:Z105" si="12">X105</f>
        <v>370000</v>
      </c>
      <c r="Y104" s="260">
        <f t="shared" si="12"/>
        <v>380000</v>
      </c>
      <c r="Z104" s="261">
        <f t="shared" si="12"/>
        <v>400000</v>
      </c>
      <c r="AA104" s="7"/>
      <c r="AB104" s="3"/>
    </row>
    <row r="105" spans="1:28" ht="15" customHeight="1">
      <c r="A105" s="22"/>
      <c r="B105" s="216"/>
      <c r="C105" s="217"/>
      <c r="D105" s="252"/>
      <c r="E105" s="221"/>
      <c r="F105" s="207"/>
      <c r="G105" s="223"/>
      <c r="H105" s="601" t="s">
        <v>223</v>
      </c>
      <c r="I105" s="602"/>
      <c r="J105" s="602"/>
      <c r="K105" s="602"/>
      <c r="L105" s="602"/>
      <c r="M105" s="602"/>
      <c r="N105" s="603"/>
      <c r="O105" s="28">
        <v>8</v>
      </c>
      <c r="P105" s="27">
        <v>1</v>
      </c>
      <c r="Q105" s="218" t="s">
        <v>222</v>
      </c>
      <c r="R105" s="25" t="s">
        <v>210</v>
      </c>
      <c r="S105" s="26" t="s">
        <v>219</v>
      </c>
      <c r="T105" s="25" t="s">
        <v>195</v>
      </c>
      <c r="U105" s="24" t="s">
        <v>192</v>
      </c>
      <c r="V105" s="23" t="s">
        <v>190</v>
      </c>
      <c r="W105" s="219"/>
      <c r="X105" s="260">
        <f t="shared" si="12"/>
        <v>370000</v>
      </c>
      <c r="Y105" s="260">
        <f t="shared" si="12"/>
        <v>380000</v>
      </c>
      <c r="Z105" s="261">
        <f t="shared" si="12"/>
        <v>400000</v>
      </c>
      <c r="AA105" s="7"/>
      <c r="AB105" s="3"/>
    </row>
    <row r="106" spans="1:28" ht="15" customHeight="1">
      <c r="A106" s="22"/>
      <c r="B106" s="216"/>
      <c r="C106" s="217"/>
      <c r="D106" s="252"/>
      <c r="E106" s="221"/>
      <c r="F106" s="207"/>
      <c r="G106" s="226"/>
      <c r="H106" s="17"/>
      <c r="I106" s="601" t="s">
        <v>221</v>
      </c>
      <c r="J106" s="602"/>
      <c r="K106" s="602"/>
      <c r="L106" s="602"/>
      <c r="M106" s="602"/>
      <c r="N106" s="603"/>
      <c r="O106" s="28">
        <v>8</v>
      </c>
      <c r="P106" s="27">
        <v>1</v>
      </c>
      <c r="Q106" s="218" t="s">
        <v>220</v>
      </c>
      <c r="R106" s="25" t="s">
        <v>210</v>
      </c>
      <c r="S106" s="26" t="s">
        <v>219</v>
      </c>
      <c r="T106" s="25" t="s">
        <v>195</v>
      </c>
      <c r="U106" s="24" t="s">
        <v>218</v>
      </c>
      <c r="V106" s="23" t="s">
        <v>190</v>
      </c>
      <c r="W106" s="219"/>
      <c r="X106" s="260">
        <f>X107</f>
        <v>370000</v>
      </c>
      <c r="Y106" s="260">
        <f>Y107</f>
        <v>380000</v>
      </c>
      <c r="Z106" s="261">
        <f>Z107</f>
        <v>400000</v>
      </c>
      <c r="AA106" s="7"/>
      <c r="AB106" s="3"/>
    </row>
    <row r="107" spans="1:28" ht="15" customHeight="1">
      <c r="A107" s="22"/>
      <c r="B107" s="216"/>
      <c r="C107" s="217"/>
      <c r="D107" s="252"/>
      <c r="E107" s="221"/>
      <c r="F107" s="207"/>
      <c r="G107" s="225"/>
      <c r="H107" s="37"/>
      <c r="I107" s="36"/>
      <c r="J107" s="604" t="s">
        <v>212</v>
      </c>
      <c r="K107" s="604"/>
      <c r="L107" s="604"/>
      <c r="M107" s="604"/>
      <c r="N107" s="605"/>
      <c r="O107" s="15">
        <v>8</v>
      </c>
      <c r="P107" s="14">
        <v>1</v>
      </c>
      <c r="Q107" s="218" t="s">
        <v>220</v>
      </c>
      <c r="R107" s="11" t="s">
        <v>210</v>
      </c>
      <c r="S107" s="12" t="s">
        <v>219</v>
      </c>
      <c r="T107" s="11" t="s">
        <v>195</v>
      </c>
      <c r="U107" s="10" t="s">
        <v>218</v>
      </c>
      <c r="V107" s="242" t="s">
        <v>207</v>
      </c>
      <c r="W107" s="219"/>
      <c r="X107" s="262">
        <v>370000</v>
      </c>
      <c r="Y107" s="262">
        <v>380000</v>
      </c>
      <c r="Z107" s="263">
        <v>400000</v>
      </c>
      <c r="AA107" s="7"/>
      <c r="AB107" s="3"/>
    </row>
    <row r="108" spans="1:28" ht="15" customHeight="1">
      <c r="A108" s="22"/>
      <c r="B108" s="216"/>
      <c r="C108" s="217"/>
      <c r="D108" s="252"/>
      <c r="E108" s="221"/>
      <c r="F108" s="18"/>
      <c r="G108" s="601" t="s">
        <v>217</v>
      </c>
      <c r="H108" s="602"/>
      <c r="I108" s="602"/>
      <c r="J108" s="609"/>
      <c r="K108" s="609"/>
      <c r="L108" s="609"/>
      <c r="M108" s="609"/>
      <c r="N108" s="610"/>
      <c r="O108" s="42">
        <v>8</v>
      </c>
      <c r="P108" s="41">
        <v>1</v>
      </c>
      <c r="Q108" s="218" t="s">
        <v>216</v>
      </c>
      <c r="R108" s="89" t="s">
        <v>210</v>
      </c>
      <c r="S108" s="90" t="s">
        <v>209</v>
      </c>
      <c r="T108" s="89" t="s">
        <v>193</v>
      </c>
      <c r="U108" s="91" t="s">
        <v>192</v>
      </c>
      <c r="V108" s="40" t="s">
        <v>190</v>
      </c>
      <c r="W108" s="219"/>
      <c r="X108" s="260">
        <f t="shared" ref="X108:Z109" si="13">X109</f>
        <v>607000</v>
      </c>
      <c r="Y108" s="260">
        <f t="shared" si="13"/>
        <v>651000</v>
      </c>
      <c r="Z108" s="261">
        <f t="shared" si="13"/>
        <v>653000</v>
      </c>
      <c r="AA108" s="7"/>
      <c r="AB108" s="3"/>
    </row>
    <row r="109" spans="1:28" ht="15" customHeight="1">
      <c r="A109" s="22"/>
      <c r="B109" s="216"/>
      <c r="C109" s="217"/>
      <c r="D109" s="252"/>
      <c r="E109" s="221"/>
      <c r="F109" s="207"/>
      <c r="G109" s="223"/>
      <c r="H109" s="601" t="s">
        <v>215</v>
      </c>
      <c r="I109" s="602"/>
      <c r="J109" s="602"/>
      <c r="K109" s="602"/>
      <c r="L109" s="602"/>
      <c r="M109" s="602"/>
      <c r="N109" s="603"/>
      <c r="O109" s="28">
        <v>8</v>
      </c>
      <c r="P109" s="27">
        <v>1</v>
      </c>
      <c r="Q109" s="218" t="s">
        <v>214</v>
      </c>
      <c r="R109" s="25" t="s">
        <v>210</v>
      </c>
      <c r="S109" s="26" t="s">
        <v>209</v>
      </c>
      <c r="T109" s="25" t="s">
        <v>195</v>
      </c>
      <c r="U109" s="24" t="s">
        <v>192</v>
      </c>
      <c r="V109" s="23" t="s">
        <v>190</v>
      </c>
      <c r="W109" s="219"/>
      <c r="X109" s="260">
        <f t="shared" si="13"/>
        <v>607000</v>
      </c>
      <c r="Y109" s="260">
        <f t="shared" si="13"/>
        <v>651000</v>
      </c>
      <c r="Z109" s="261">
        <f t="shared" si="13"/>
        <v>653000</v>
      </c>
      <c r="AA109" s="7"/>
      <c r="AB109" s="3"/>
    </row>
    <row r="110" spans="1:28" ht="15" customHeight="1">
      <c r="A110" s="22"/>
      <c r="B110" s="216"/>
      <c r="C110" s="217"/>
      <c r="D110" s="252"/>
      <c r="E110" s="221"/>
      <c r="F110" s="207"/>
      <c r="G110" s="226"/>
      <c r="H110" s="17"/>
      <c r="I110" s="601" t="s">
        <v>213</v>
      </c>
      <c r="J110" s="602"/>
      <c r="K110" s="602"/>
      <c r="L110" s="602"/>
      <c r="M110" s="602"/>
      <c r="N110" s="603"/>
      <c r="O110" s="28">
        <v>8</v>
      </c>
      <c r="P110" s="27">
        <v>1</v>
      </c>
      <c r="Q110" s="218" t="s">
        <v>211</v>
      </c>
      <c r="R110" s="25" t="s">
        <v>210</v>
      </c>
      <c r="S110" s="26" t="s">
        <v>209</v>
      </c>
      <c r="T110" s="25" t="s">
        <v>195</v>
      </c>
      <c r="U110" s="24" t="s">
        <v>208</v>
      </c>
      <c r="V110" s="23" t="s">
        <v>190</v>
      </c>
      <c r="W110" s="219"/>
      <c r="X110" s="260">
        <f>X111</f>
        <v>607000</v>
      </c>
      <c r="Y110" s="260">
        <f>Y111</f>
        <v>651000</v>
      </c>
      <c r="Z110" s="261">
        <f>Z111</f>
        <v>653000</v>
      </c>
      <c r="AA110" s="7"/>
      <c r="AB110" s="3"/>
    </row>
    <row r="111" spans="1:28" ht="15" customHeight="1">
      <c r="A111" s="22"/>
      <c r="B111" s="216"/>
      <c r="C111" s="217"/>
      <c r="D111" s="253"/>
      <c r="E111" s="224"/>
      <c r="F111" s="208"/>
      <c r="G111" s="225"/>
      <c r="H111" s="37"/>
      <c r="I111" s="36"/>
      <c r="J111" s="604" t="s">
        <v>212</v>
      </c>
      <c r="K111" s="604"/>
      <c r="L111" s="604"/>
      <c r="M111" s="604"/>
      <c r="N111" s="605"/>
      <c r="O111" s="15">
        <v>8</v>
      </c>
      <c r="P111" s="14">
        <v>1</v>
      </c>
      <c r="Q111" s="218" t="s">
        <v>211</v>
      </c>
      <c r="R111" s="11" t="s">
        <v>210</v>
      </c>
      <c r="S111" s="12" t="s">
        <v>209</v>
      </c>
      <c r="T111" s="11" t="s">
        <v>195</v>
      </c>
      <c r="U111" s="10" t="s">
        <v>208</v>
      </c>
      <c r="V111" s="242" t="s">
        <v>207</v>
      </c>
      <c r="W111" s="219"/>
      <c r="X111" s="262">
        <v>607000</v>
      </c>
      <c r="Y111" s="262">
        <v>651000</v>
      </c>
      <c r="Z111" s="263">
        <v>653000</v>
      </c>
      <c r="AA111" s="7"/>
      <c r="AB111" s="3"/>
    </row>
    <row r="112" spans="1:28" ht="1.5" hidden="1" customHeight="1">
      <c r="A112" s="22"/>
      <c r="B112" s="216"/>
      <c r="C112" s="217"/>
      <c r="D112" s="625" t="s">
        <v>206</v>
      </c>
      <c r="E112" s="598"/>
      <c r="F112" s="598"/>
      <c r="G112" s="598"/>
      <c r="H112" s="598"/>
      <c r="I112" s="598"/>
      <c r="J112" s="599"/>
      <c r="K112" s="599"/>
      <c r="L112" s="599"/>
      <c r="M112" s="599"/>
      <c r="N112" s="600"/>
      <c r="O112" s="34">
        <v>10</v>
      </c>
      <c r="P112" s="33" t="s">
        <v>190</v>
      </c>
      <c r="Q112" s="218" t="s">
        <v>190</v>
      </c>
      <c r="R112" s="136" t="s">
        <v>190</v>
      </c>
      <c r="S112" s="137" t="s">
        <v>190</v>
      </c>
      <c r="T112" s="136" t="s">
        <v>190</v>
      </c>
      <c r="U112" s="138" t="s">
        <v>190</v>
      </c>
      <c r="V112" s="32" t="s">
        <v>190</v>
      </c>
      <c r="W112" s="219"/>
      <c r="X112" s="268">
        <f>X113</f>
        <v>191000</v>
      </c>
      <c r="Y112" s="268">
        <f>Y113</f>
        <v>0</v>
      </c>
      <c r="Z112" s="269">
        <f>Z113</f>
        <v>0</v>
      </c>
      <c r="AA112" s="7"/>
      <c r="AB112" s="3"/>
    </row>
    <row r="113" spans="1:28" ht="15" hidden="1" customHeight="1">
      <c r="A113" s="22"/>
      <c r="B113" s="216"/>
      <c r="C113" s="217"/>
      <c r="D113" s="252"/>
      <c r="E113" s="606" t="s">
        <v>205</v>
      </c>
      <c r="F113" s="607"/>
      <c r="G113" s="607"/>
      <c r="H113" s="607"/>
      <c r="I113" s="607"/>
      <c r="J113" s="607"/>
      <c r="K113" s="607"/>
      <c r="L113" s="607"/>
      <c r="M113" s="607"/>
      <c r="N113" s="608"/>
      <c r="O113" s="95">
        <v>10</v>
      </c>
      <c r="P113" s="96">
        <v>3</v>
      </c>
      <c r="Q113" s="245" t="s">
        <v>190</v>
      </c>
      <c r="R113" s="98" t="s">
        <v>190</v>
      </c>
      <c r="S113" s="99" t="s">
        <v>190</v>
      </c>
      <c r="T113" s="98" t="s">
        <v>190</v>
      </c>
      <c r="U113" s="100" t="s">
        <v>190</v>
      </c>
      <c r="V113" s="101" t="s">
        <v>190</v>
      </c>
      <c r="W113" s="246"/>
      <c r="X113" s="258">
        <f t="shared" ref="X113:Z116" si="14">X114</f>
        <v>191000</v>
      </c>
      <c r="Y113" s="258">
        <f t="shared" si="14"/>
        <v>0</v>
      </c>
      <c r="Z113" s="259">
        <f t="shared" si="14"/>
        <v>0</v>
      </c>
      <c r="AA113" s="7"/>
      <c r="AB113" s="3"/>
    </row>
    <row r="114" spans="1:28" ht="2.25" hidden="1" customHeight="1">
      <c r="A114" s="22"/>
      <c r="B114" s="216"/>
      <c r="C114" s="217"/>
      <c r="D114" s="252"/>
      <c r="E114" s="220"/>
      <c r="F114" s="601" t="s">
        <v>679</v>
      </c>
      <c r="G114" s="602"/>
      <c r="H114" s="602"/>
      <c r="I114" s="602"/>
      <c r="J114" s="602"/>
      <c r="K114" s="602"/>
      <c r="L114" s="602"/>
      <c r="M114" s="602"/>
      <c r="N114" s="603"/>
      <c r="O114" s="28">
        <v>10</v>
      </c>
      <c r="P114" s="27">
        <v>3</v>
      </c>
      <c r="Q114" s="218" t="s">
        <v>204</v>
      </c>
      <c r="R114" s="25" t="s">
        <v>197</v>
      </c>
      <c r="S114" s="26" t="s">
        <v>194</v>
      </c>
      <c r="T114" s="25" t="s">
        <v>193</v>
      </c>
      <c r="U114" s="24" t="s">
        <v>192</v>
      </c>
      <c r="V114" s="23" t="s">
        <v>190</v>
      </c>
      <c r="W114" s="219"/>
      <c r="X114" s="260">
        <f t="shared" si="14"/>
        <v>191000</v>
      </c>
      <c r="Y114" s="260">
        <f t="shared" si="14"/>
        <v>0</v>
      </c>
      <c r="Z114" s="261">
        <f t="shared" si="14"/>
        <v>0</v>
      </c>
      <c r="AA114" s="7"/>
      <c r="AB114" s="3"/>
    </row>
    <row r="115" spans="1:28" ht="29.25" hidden="1" customHeight="1">
      <c r="A115" s="22"/>
      <c r="B115" s="216"/>
      <c r="C115" s="217"/>
      <c r="D115" s="252"/>
      <c r="E115" s="221"/>
      <c r="F115" s="17"/>
      <c r="G115" s="601" t="s">
        <v>203</v>
      </c>
      <c r="H115" s="602"/>
      <c r="I115" s="602"/>
      <c r="J115" s="602"/>
      <c r="K115" s="602"/>
      <c r="L115" s="602"/>
      <c r="M115" s="602"/>
      <c r="N115" s="603"/>
      <c r="O115" s="28">
        <v>10</v>
      </c>
      <c r="P115" s="27">
        <v>3</v>
      </c>
      <c r="Q115" s="218" t="s">
        <v>202</v>
      </c>
      <c r="R115" s="25" t="s">
        <v>197</v>
      </c>
      <c r="S115" s="26" t="s">
        <v>196</v>
      </c>
      <c r="T115" s="25" t="s">
        <v>193</v>
      </c>
      <c r="U115" s="24" t="s">
        <v>192</v>
      </c>
      <c r="V115" s="23" t="s">
        <v>190</v>
      </c>
      <c r="W115" s="219"/>
      <c r="X115" s="260">
        <f t="shared" si="14"/>
        <v>191000</v>
      </c>
      <c r="Y115" s="260">
        <f t="shared" si="14"/>
        <v>0</v>
      </c>
      <c r="Z115" s="261">
        <f t="shared" si="14"/>
        <v>0</v>
      </c>
      <c r="AA115" s="7"/>
      <c r="AB115" s="3"/>
    </row>
    <row r="116" spans="1:28" ht="43.5" hidden="1" customHeight="1">
      <c r="A116" s="22"/>
      <c r="B116" s="216"/>
      <c r="C116" s="217"/>
      <c r="D116" s="252"/>
      <c r="E116" s="221"/>
      <c r="F116" s="207"/>
      <c r="G116" s="223"/>
      <c r="H116" s="601" t="s">
        <v>201</v>
      </c>
      <c r="I116" s="602"/>
      <c r="J116" s="602"/>
      <c r="K116" s="602"/>
      <c r="L116" s="602"/>
      <c r="M116" s="602"/>
      <c r="N116" s="603"/>
      <c r="O116" s="28">
        <v>10</v>
      </c>
      <c r="P116" s="27">
        <v>3</v>
      </c>
      <c r="Q116" s="218" t="s">
        <v>200</v>
      </c>
      <c r="R116" s="25" t="s">
        <v>197</v>
      </c>
      <c r="S116" s="26" t="s">
        <v>196</v>
      </c>
      <c r="T116" s="25" t="s">
        <v>195</v>
      </c>
      <c r="U116" s="24" t="s">
        <v>192</v>
      </c>
      <c r="V116" s="23" t="s">
        <v>190</v>
      </c>
      <c r="W116" s="219"/>
      <c r="X116" s="260">
        <f t="shared" si="14"/>
        <v>191000</v>
      </c>
      <c r="Y116" s="260">
        <f t="shared" si="14"/>
        <v>0</v>
      </c>
      <c r="Z116" s="261">
        <f t="shared" si="14"/>
        <v>0</v>
      </c>
      <c r="AA116" s="7"/>
      <c r="AB116" s="3"/>
    </row>
    <row r="117" spans="1:28" ht="33.75" customHeight="1">
      <c r="A117" s="22"/>
      <c r="B117" s="216"/>
      <c r="C117" s="217"/>
      <c r="D117" s="252"/>
      <c r="E117" s="221"/>
      <c r="F117" s="207"/>
      <c r="G117" s="226"/>
      <c r="H117" s="17"/>
      <c r="I117" s="601" t="s">
        <v>173</v>
      </c>
      <c r="J117" s="602"/>
      <c r="K117" s="602"/>
      <c r="L117" s="602"/>
      <c r="M117" s="602"/>
      <c r="N117" s="603"/>
      <c r="O117" s="28">
        <v>8</v>
      </c>
      <c r="P117" s="27">
        <v>1</v>
      </c>
      <c r="Q117" s="218" t="s">
        <v>198</v>
      </c>
      <c r="R117" s="25">
        <v>81</v>
      </c>
      <c r="S117" s="26">
        <v>2</v>
      </c>
      <c r="T117" s="25">
        <v>1</v>
      </c>
      <c r="U117" s="24">
        <v>60130</v>
      </c>
      <c r="V117" s="23" t="s">
        <v>190</v>
      </c>
      <c r="W117" s="219"/>
      <c r="X117" s="260">
        <v>191000</v>
      </c>
      <c r="Y117" s="260">
        <f>Y118</f>
        <v>0</v>
      </c>
      <c r="Z117" s="261">
        <f>Z118</f>
        <v>0</v>
      </c>
      <c r="AA117" s="7"/>
      <c r="AB117" s="3"/>
    </row>
    <row r="118" spans="1:28" ht="14.25" customHeight="1">
      <c r="A118" s="22"/>
      <c r="B118" s="216"/>
      <c r="C118" s="217"/>
      <c r="D118" s="253"/>
      <c r="E118" s="224"/>
      <c r="F118" s="208"/>
      <c r="G118" s="225"/>
      <c r="H118" s="37"/>
      <c r="I118" s="36"/>
      <c r="J118" s="604" t="s">
        <v>212</v>
      </c>
      <c r="K118" s="604"/>
      <c r="L118" s="604"/>
      <c r="M118" s="604"/>
      <c r="N118" s="605"/>
      <c r="O118" s="15">
        <v>8</v>
      </c>
      <c r="P118" s="14">
        <v>1</v>
      </c>
      <c r="Q118" s="218" t="s">
        <v>198</v>
      </c>
      <c r="R118" s="25">
        <v>81</v>
      </c>
      <c r="S118" s="26">
        <v>2</v>
      </c>
      <c r="T118" s="25">
        <v>1</v>
      </c>
      <c r="U118" s="24">
        <v>60130</v>
      </c>
      <c r="V118" s="242">
        <v>610</v>
      </c>
      <c r="W118" s="219"/>
      <c r="X118" s="262">
        <v>191000</v>
      </c>
      <c r="Y118" s="262">
        <v>0</v>
      </c>
      <c r="Z118" s="263">
        <v>0</v>
      </c>
      <c r="AA118" s="7"/>
      <c r="AB118" s="3"/>
    </row>
    <row r="119" spans="1:28" ht="14.25" customHeight="1">
      <c r="A119" s="22"/>
      <c r="B119" s="216"/>
      <c r="C119" s="217"/>
      <c r="D119" s="253"/>
      <c r="E119" s="555"/>
      <c r="F119" s="332"/>
      <c r="G119" s="332"/>
      <c r="H119" s="332"/>
      <c r="I119" s="332"/>
      <c r="J119" s="333"/>
      <c r="K119" s="333"/>
      <c r="L119" s="333"/>
      <c r="M119" s="552" t="s">
        <v>176</v>
      </c>
      <c r="N119" s="549"/>
      <c r="O119" s="15">
        <v>14</v>
      </c>
      <c r="P119" s="14">
        <v>3</v>
      </c>
      <c r="Q119" s="218"/>
      <c r="R119" s="25"/>
      <c r="S119" s="26"/>
      <c r="T119" s="25"/>
      <c r="U119" s="24"/>
      <c r="V119" s="556"/>
      <c r="W119" s="494"/>
      <c r="X119" s="533">
        <f>SUM(X120)</f>
        <v>1000</v>
      </c>
      <c r="Y119" s="533">
        <v>0</v>
      </c>
      <c r="Z119" s="534">
        <v>0</v>
      </c>
      <c r="AA119" s="7"/>
      <c r="AB119" s="3"/>
    </row>
    <row r="120" spans="1:28" ht="66.75" customHeight="1">
      <c r="A120" s="22"/>
      <c r="B120" s="216"/>
      <c r="C120" s="217"/>
      <c r="D120" s="253"/>
      <c r="E120" s="555"/>
      <c r="F120" s="332"/>
      <c r="G120" s="332"/>
      <c r="H120" s="332"/>
      <c r="I120" s="332"/>
      <c r="J120" s="333"/>
      <c r="K120" s="333"/>
      <c r="L120" s="333"/>
      <c r="M120" s="550" t="s">
        <v>78</v>
      </c>
      <c r="N120" s="549"/>
      <c r="O120" s="15">
        <v>14</v>
      </c>
      <c r="P120" s="14">
        <v>3</v>
      </c>
      <c r="Q120" s="218"/>
      <c r="R120" s="25">
        <v>85</v>
      </c>
      <c r="S120" s="26">
        <v>0</v>
      </c>
      <c r="T120" s="25">
        <v>0</v>
      </c>
      <c r="U120" s="24">
        <v>0</v>
      </c>
      <c r="V120" s="556"/>
      <c r="W120" s="494"/>
      <c r="X120" s="532">
        <f>SUM(X121)</f>
        <v>1000</v>
      </c>
      <c r="Y120" s="532">
        <v>0</v>
      </c>
      <c r="Z120" s="557">
        <v>0</v>
      </c>
      <c r="AA120" s="7"/>
      <c r="AB120" s="3"/>
    </row>
    <row r="121" spans="1:28" ht="24.75" customHeight="1">
      <c r="A121" s="22"/>
      <c r="B121" s="216"/>
      <c r="C121" s="217"/>
      <c r="D121" s="253"/>
      <c r="E121" s="555"/>
      <c r="F121" s="332"/>
      <c r="G121" s="332"/>
      <c r="H121" s="332"/>
      <c r="I121" s="332"/>
      <c r="J121" s="333"/>
      <c r="K121" s="333"/>
      <c r="L121" s="333"/>
      <c r="M121" s="550" t="s">
        <v>271</v>
      </c>
      <c r="N121" s="549"/>
      <c r="O121" s="15">
        <v>14</v>
      </c>
      <c r="P121" s="14">
        <v>3</v>
      </c>
      <c r="Q121" s="218"/>
      <c r="R121" s="25">
        <v>85</v>
      </c>
      <c r="S121" s="26">
        <v>3</v>
      </c>
      <c r="T121" s="25">
        <v>0</v>
      </c>
      <c r="U121" s="24">
        <v>0</v>
      </c>
      <c r="V121" s="556"/>
      <c r="W121" s="494"/>
      <c r="X121" s="532">
        <f>SUM(X122)</f>
        <v>1000</v>
      </c>
      <c r="Y121" s="532">
        <v>0</v>
      </c>
      <c r="Z121" s="557">
        <v>0</v>
      </c>
      <c r="AA121" s="7"/>
      <c r="AB121" s="3"/>
    </row>
    <row r="122" spans="1:28" ht="31.5" customHeight="1">
      <c r="A122" s="22"/>
      <c r="B122" s="216"/>
      <c r="C122" s="217"/>
      <c r="D122" s="253"/>
      <c r="E122" s="555"/>
      <c r="F122" s="332"/>
      <c r="G122" s="332"/>
      <c r="H122" s="332"/>
      <c r="I122" s="332"/>
      <c r="J122" s="333"/>
      <c r="K122" s="333"/>
      <c r="L122" s="333"/>
      <c r="M122" s="550" t="s">
        <v>177</v>
      </c>
      <c r="N122" s="549"/>
      <c r="O122" s="15">
        <v>14</v>
      </c>
      <c r="P122" s="14">
        <v>3</v>
      </c>
      <c r="Q122" s="218"/>
      <c r="R122" s="25">
        <v>85</v>
      </c>
      <c r="S122" s="26">
        <v>3</v>
      </c>
      <c r="T122" s="25">
        <v>5</v>
      </c>
      <c r="U122" s="24">
        <v>0</v>
      </c>
      <c r="V122" s="556"/>
      <c r="W122" s="494"/>
      <c r="X122" s="532">
        <f>SUM(X123)</f>
        <v>1000</v>
      </c>
      <c r="Y122" s="532">
        <v>0</v>
      </c>
      <c r="Z122" s="557">
        <v>0</v>
      </c>
      <c r="AA122" s="7"/>
      <c r="AB122" s="3"/>
    </row>
    <row r="123" spans="1:28" ht="31.5" customHeight="1">
      <c r="A123" s="22"/>
      <c r="B123" s="216"/>
      <c r="C123" s="217"/>
      <c r="D123" s="253"/>
      <c r="E123" s="555"/>
      <c r="F123" s="332"/>
      <c r="G123" s="332"/>
      <c r="H123" s="332"/>
      <c r="I123" s="332"/>
      <c r="J123" s="333"/>
      <c r="K123" s="333"/>
      <c r="L123" s="333"/>
      <c r="M123" s="550" t="s">
        <v>178</v>
      </c>
      <c r="N123" s="549"/>
      <c r="O123" s="15">
        <v>14</v>
      </c>
      <c r="P123" s="14">
        <v>3</v>
      </c>
      <c r="Q123" s="218"/>
      <c r="R123" s="25">
        <v>85</v>
      </c>
      <c r="S123" s="26">
        <v>3</v>
      </c>
      <c r="T123" s="25">
        <v>5</v>
      </c>
      <c r="U123" s="24">
        <v>60004</v>
      </c>
      <c r="V123" s="556"/>
      <c r="W123" s="494"/>
      <c r="X123" s="532">
        <f>SUM(X124)</f>
        <v>1000</v>
      </c>
      <c r="Y123" s="532">
        <v>0</v>
      </c>
      <c r="Z123" s="557">
        <v>0</v>
      </c>
      <c r="AA123" s="7"/>
      <c r="AB123" s="3"/>
    </row>
    <row r="124" spans="1:28" ht="14.25" customHeight="1">
      <c r="A124" s="22"/>
      <c r="B124" s="216"/>
      <c r="C124" s="217"/>
      <c r="D124" s="253"/>
      <c r="E124" s="555"/>
      <c r="F124" s="332"/>
      <c r="G124" s="332"/>
      <c r="H124" s="332"/>
      <c r="I124" s="332"/>
      <c r="J124" s="333"/>
      <c r="K124" s="333"/>
      <c r="L124" s="333"/>
      <c r="M124" s="550" t="s">
        <v>567</v>
      </c>
      <c r="N124" s="549"/>
      <c r="O124" s="15">
        <v>14</v>
      </c>
      <c r="P124" s="14">
        <v>3</v>
      </c>
      <c r="Q124" s="218"/>
      <c r="R124" s="25">
        <v>85</v>
      </c>
      <c r="S124" s="26">
        <v>3</v>
      </c>
      <c r="T124" s="25">
        <v>5</v>
      </c>
      <c r="U124" s="24">
        <v>60004</v>
      </c>
      <c r="V124" s="558">
        <v>540</v>
      </c>
      <c r="W124" s="219"/>
      <c r="X124" s="262">
        <v>1000</v>
      </c>
      <c r="Y124" s="262">
        <v>0</v>
      </c>
      <c r="Z124" s="263">
        <v>0</v>
      </c>
      <c r="AA124" s="7"/>
      <c r="AB124" s="3"/>
    </row>
    <row r="125" spans="1:28" ht="15" customHeight="1">
      <c r="A125" s="22"/>
      <c r="B125" s="216"/>
      <c r="C125" s="217"/>
      <c r="D125" s="254"/>
      <c r="E125" s="255"/>
      <c r="F125" s="255"/>
      <c r="G125" s="255"/>
      <c r="H125" s="255"/>
      <c r="I125" s="255"/>
      <c r="J125" s="255"/>
      <c r="K125" s="255"/>
      <c r="L125" s="255"/>
      <c r="M125" s="244" t="s">
        <v>331</v>
      </c>
      <c r="N125" s="233"/>
      <c r="O125" s="233"/>
      <c r="P125" s="233"/>
      <c r="Q125" s="234"/>
      <c r="R125" s="236"/>
      <c r="S125" s="237"/>
      <c r="T125" s="237"/>
      <c r="U125" s="238"/>
      <c r="V125" s="556"/>
      <c r="W125" s="233"/>
      <c r="X125" s="274">
        <f>X101+X79+X58+X52+X45+X39+X16+X119</f>
        <v>5487895.6600000001</v>
      </c>
      <c r="Y125" s="274">
        <f>Y112+Y101+Y79+Y58+Y52+Y45+Y16</f>
        <v>3588338.24</v>
      </c>
      <c r="Z125" s="275">
        <f>Z112+Z101+Z79+Z58+Z52+Z45+Z16</f>
        <v>3903937.9800000004</v>
      </c>
      <c r="AA125" s="7"/>
      <c r="AB125" s="3"/>
    </row>
    <row r="126" spans="1:28" ht="15" customHeight="1">
      <c r="A126" s="22"/>
      <c r="B126" s="536"/>
      <c r="C126" s="537"/>
      <c r="D126" s="254"/>
      <c r="E126" s="255"/>
      <c r="F126" s="255"/>
      <c r="G126" s="255"/>
      <c r="H126" s="255"/>
      <c r="I126" s="255"/>
      <c r="J126" s="255"/>
      <c r="K126" s="255"/>
      <c r="L126" s="255"/>
      <c r="M126" s="541" t="s">
        <v>191</v>
      </c>
      <c r="N126" s="538"/>
      <c r="O126" s="538">
        <v>99</v>
      </c>
      <c r="P126" s="538"/>
      <c r="Q126" s="236"/>
      <c r="R126" s="236"/>
      <c r="S126" s="237"/>
      <c r="T126" s="237"/>
      <c r="U126" s="238"/>
      <c r="V126" s="235"/>
      <c r="W126" s="538"/>
      <c r="X126" s="539">
        <v>0</v>
      </c>
      <c r="Y126" s="539">
        <v>83761.75</v>
      </c>
      <c r="Z126" s="540">
        <v>168723.31</v>
      </c>
      <c r="AA126" s="7"/>
      <c r="AB126" s="3"/>
    </row>
    <row r="127" spans="1:28" ht="15" customHeight="1">
      <c r="A127" s="22"/>
      <c r="B127" s="536"/>
      <c r="C127" s="537"/>
      <c r="D127" s="254"/>
      <c r="E127" s="255"/>
      <c r="F127" s="255"/>
      <c r="G127" s="255"/>
      <c r="H127" s="255"/>
      <c r="I127" s="255"/>
      <c r="J127" s="255"/>
      <c r="K127" s="255"/>
      <c r="L127" s="255"/>
      <c r="M127" s="542" t="s">
        <v>191</v>
      </c>
      <c r="N127" s="538"/>
      <c r="O127" s="538">
        <v>99</v>
      </c>
      <c r="P127" s="538">
        <v>99</v>
      </c>
      <c r="Q127" s="236"/>
      <c r="R127" s="236"/>
      <c r="S127" s="237"/>
      <c r="T127" s="237"/>
      <c r="U127" s="238"/>
      <c r="V127" s="238"/>
      <c r="W127" s="538"/>
      <c r="X127" s="539">
        <v>0</v>
      </c>
      <c r="Y127" s="539">
        <v>83761.75</v>
      </c>
      <c r="Z127" s="540">
        <v>168723.31</v>
      </c>
      <c r="AA127" s="7"/>
      <c r="AB127" s="3"/>
    </row>
    <row r="128" spans="1:28" ht="15" customHeight="1">
      <c r="A128" s="22"/>
      <c r="B128" s="536"/>
      <c r="C128" s="537"/>
      <c r="D128" s="254"/>
      <c r="E128" s="255"/>
      <c r="F128" s="255"/>
      <c r="G128" s="255"/>
      <c r="H128" s="255"/>
      <c r="I128" s="255"/>
      <c r="J128" s="255"/>
      <c r="K128" s="255"/>
      <c r="L128" s="255"/>
      <c r="M128" s="542" t="s">
        <v>191</v>
      </c>
      <c r="N128" s="538"/>
      <c r="O128" s="538">
        <v>99</v>
      </c>
      <c r="P128" s="538">
        <v>99</v>
      </c>
      <c r="Q128" s="236"/>
      <c r="R128" s="236">
        <v>99</v>
      </c>
      <c r="S128" s="237">
        <v>0</v>
      </c>
      <c r="T128" s="237">
        <v>0</v>
      </c>
      <c r="U128" s="238">
        <v>0</v>
      </c>
      <c r="V128" s="238"/>
      <c r="W128" s="538"/>
      <c r="X128" s="539">
        <v>0</v>
      </c>
      <c r="Y128" s="539">
        <v>83761.75</v>
      </c>
      <c r="Z128" s="540">
        <v>168723.31</v>
      </c>
      <c r="AA128" s="7"/>
      <c r="AB128" s="3"/>
    </row>
    <row r="129" spans="1:29" ht="15" customHeight="1">
      <c r="A129" s="22"/>
      <c r="B129" s="536"/>
      <c r="C129" s="537"/>
      <c r="D129" s="254"/>
      <c r="E129" s="255"/>
      <c r="F129" s="255"/>
      <c r="G129" s="255"/>
      <c r="H129" s="255"/>
      <c r="I129" s="255"/>
      <c r="J129" s="255"/>
      <c r="K129" s="255"/>
      <c r="L129" s="255"/>
      <c r="M129" s="542" t="s">
        <v>191</v>
      </c>
      <c r="N129" s="538"/>
      <c r="O129" s="538">
        <v>99</v>
      </c>
      <c r="P129" s="538">
        <v>99</v>
      </c>
      <c r="Q129" s="236"/>
      <c r="R129" s="236">
        <v>99</v>
      </c>
      <c r="S129" s="237">
        <v>9</v>
      </c>
      <c r="T129" s="237">
        <v>99</v>
      </c>
      <c r="U129" s="238">
        <v>99999</v>
      </c>
      <c r="V129" s="238"/>
      <c r="W129" s="538"/>
      <c r="X129" s="539">
        <v>0</v>
      </c>
      <c r="Y129" s="539">
        <v>83761.75</v>
      </c>
      <c r="Z129" s="540">
        <v>168723.31</v>
      </c>
      <c r="AA129" s="7"/>
      <c r="AB129" s="3"/>
    </row>
    <row r="130" spans="1:29" ht="18" customHeight="1" thickBot="1">
      <c r="A130" s="6"/>
      <c r="B130" s="229"/>
      <c r="C130" s="251"/>
      <c r="D130" s="230"/>
      <c r="E130" s="230"/>
      <c r="F130" s="230"/>
      <c r="G130" s="230"/>
      <c r="H130" s="230"/>
      <c r="I130" s="230"/>
      <c r="J130" s="230"/>
      <c r="K130" s="230"/>
      <c r="L130" s="231"/>
      <c r="M130" s="543" t="s">
        <v>191</v>
      </c>
      <c r="N130" s="276"/>
      <c r="O130" s="276"/>
      <c r="P130" s="276"/>
      <c r="Q130" s="239"/>
      <c r="R130" s="239"/>
      <c r="S130" s="240"/>
      <c r="T130" s="240"/>
      <c r="U130" s="241"/>
      <c r="V130" s="238"/>
      <c r="W130" s="276"/>
      <c r="X130" s="277">
        <f ca="1">Ведом!X131</f>
        <v>0</v>
      </c>
      <c r="Y130" s="277">
        <f ca="1">Ведом!Y131</f>
        <v>89702.7631501961</v>
      </c>
      <c r="Z130" s="278">
        <f ca="1">Ведом!Z131</f>
        <v>200737.01730440318</v>
      </c>
      <c r="AA130" s="227" t="s">
        <v>190</v>
      </c>
      <c r="AB130" s="228" t="s">
        <v>190</v>
      </c>
      <c r="AC130" s="227" t="s">
        <v>190</v>
      </c>
    </row>
    <row r="131" spans="1:29" ht="21.75" customHeight="1" thickBot="1">
      <c r="A131" s="4"/>
      <c r="B131" s="192"/>
      <c r="C131" s="192"/>
      <c r="D131" s="202"/>
      <c r="E131" s="203"/>
      <c r="F131" s="203"/>
      <c r="G131" s="203"/>
      <c r="H131" s="203"/>
      <c r="I131" s="203"/>
      <c r="J131" s="203"/>
      <c r="K131" s="203"/>
      <c r="L131" s="232"/>
      <c r="M131" s="279" t="s">
        <v>189</v>
      </c>
      <c r="N131" s="280"/>
      <c r="O131" s="280"/>
      <c r="P131" s="280"/>
      <c r="Q131" s="281"/>
      <c r="R131" s="281"/>
      <c r="S131" s="282"/>
      <c r="T131" s="282"/>
      <c r="U131" s="283"/>
      <c r="V131" s="241"/>
      <c r="W131" s="284"/>
      <c r="X131" s="285">
        <f>X130+X125</f>
        <v>5487895.6600000001</v>
      </c>
      <c r="Y131" s="285">
        <f>Y130+Y125</f>
        <v>3678041.0031501963</v>
      </c>
      <c r="Z131" s="286">
        <f>Z130+Z125</f>
        <v>4104674.9973044037</v>
      </c>
      <c r="AA131" s="3"/>
      <c r="AB131" s="2"/>
    </row>
    <row r="132" spans="1:29" ht="16.5" thickBot="1">
      <c r="V132" s="283"/>
    </row>
  </sheetData>
  <autoFilter ref="M15:Z131">
    <filterColumn colId="5" showButton="0"/>
    <filterColumn colId="6" showButton="0"/>
    <filterColumn colId="7" showButton="0"/>
  </autoFilter>
  <mergeCells count="81">
    <mergeCell ref="H116:N116"/>
    <mergeCell ref="I117:N117"/>
    <mergeCell ref="J118:N118"/>
    <mergeCell ref="I110:N110"/>
    <mergeCell ref="J111:N111"/>
    <mergeCell ref="D112:N112"/>
    <mergeCell ref="E113:N113"/>
    <mergeCell ref="F114:N114"/>
    <mergeCell ref="G115:N115"/>
    <mergeCell ref="E92:N92"/>
    <mergeCell ref="H109:N109"/>
    <mergeCell ref="H98:N98"/>
    <mergeCell ref="I99:N99"/>
    <mergeCell ref="J100:N100"/>
    <mergeCell ref="D101:N101"/>
    <mergeCell ref="E102:N102"/>
    <mergeCell ref="F103:N103"/>
    <mergeCell ref="G104:N104"/>
    <mergeCell ref="H105:N105"/>
    <mergeCell ref="E86:N86"/>
    <mergeCell ref="F87:N87"/>
    <mergeCell ref="G88:N88"/>
    <mergeCell ref="H89:N89"/>
    <mergeCell ref="I90:N90"/>
    <mergeCell ref="J91:N91"/>
    <mergeCell ref="F93:N93"/>
    <mergeCell ref="G94:N94"/>
    <mergeCell ref="H95:N95"/>
    <mergeCell ref="I96:N96"/>
    <mergeCell ref="J107:N107"/>
    <mergeCell ref="G108:N108"/>
    <mergeCell ref="J97:N97"/>
    <mergeCell ref="I106:N106"/>
    <mergeCell ref="I63:N63"/>
    <mergeCell ref="J85:N85"/>
    <mergeCell ref="F69:N69"/>
    <mergeCell ref="G70:N70"/>
    <mergeCell ref="H76:N76"/>
    <mergeCell ref="I77:N77"/>
    <mergeCell ref="J78:N78"/>
    <mergeCell ref="D79:N79"/>
    <mergeCell ref="E80:N80"/>
    <mergeCell ref="F81:N81"/>
    <mergeCell ref="J57:N57"/>
    <mergeCell ref="D58:N58"/>
    <mergeCell ref="E59:N59"/>
    <mergeCell ref="F60:N60"/>
    <mergeCell ref="G61:N61"/>
    <mergeCell ref="H62:N62"/>
    <mergeCell ref="J64:N64"/>
    <mergeCell ref="H65:N65"/>
    <mergeCell ref="I66:N66"/>
    <mergeCell ref="J67:N67"/>
    <mergeCell ref="H83:N83"/>
    <mergeCell ref="I84:N84"/>
    <mergeCell ref="E68:N68"/>
    <mergeCell ref="G82:N82"/>
    <mergeCell ref="J21:N21"/>
    <mergeCell ref="I55:N55"/>
    <mergeCell ref="J44:N44"/>
    <mergeCell ref="D45:N45"/>
    <mergeCell ref="E46:N46"/>
    <mergeCell ref="F47:N47"/>
    <mergeCell ref="H48:N48"/>
    <mergeCell ref="I49:N49"/>
    <mergeCell ref="J50:N50"/>
    <mergeCell ref="J51:N51"/>
    <mergeCell ref="R14:U14"/>
    <mergeCell ref="R15:U15"/>
    <mergeCell ref="D16:N16"/>
    <mergeCell ref="E17:N17"/>
    <mergeCell ref="F18:N18"/>
    <mergeCell ref="I20:N20"/>
    <mergeCell ref="E22:N22"/>
    <mergeCell ref="F23:N23"/>
    <mergeCell ref="H24:N24"/>
    <mergeCell ref="I25:N25"/>
    <mergeCell ref="E53:N53"/>
    <mergeCell ref="F54:N54"/>
    <mergeCell ref="J26:N26"/>
    <mergeCell ref="D52:N52"/>
  </mergeCells>
  <phoneticPr fontId="0" type="noConversion"/>
  <pageMargins left="1.1811023622047245" right="0.39370078740157483" top="0.78740157480314965" bottom="0.59055118110236227" header="0.31496062992125984" footer="0.31496062992125984"/>
  <pageSetup paperSize="9" scale="55" fitToHeight="0" orientation="portrait" r:id="rId1"/>
  <headerFooter alignWithMargins="0"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B112"/>
  <sheetViews>
    <sheetView showGridLines="0" zoomScale="90" zoomScaleNormal="90" workbookViewId="0">
      <selection activeCell="X6" sqref="X6"/>
    </sheetView>
  </sheetViews>
  <sheetFormatPr defaultRowHeight="12.75"/>
  <cols>
    <col min="1" max="1" width="0.5703125" style="1" customWidth="1"/>
    <col min="2" max="12" width="0" style="1" hidden="1" customWidth="1"/>
    <col min="13" max="13" width="68" style="1" customWidth="1"/>
    <col min="14" max="15" width="0" style="1" hidden="1" customWidth="1"/>
    <col min="16" max="16" width="3.28515625" style="1" customWidth="1"/>
    <col min="17" max="17" width="2.5703125" style="1" customWidth="1"/>
    <col min="18" max="18" width="3.28515625" style="1" customWidth="1"/>
    <col min="19" max="19" width="6.85546875" style="1" customWidth="1"/>
    <col min="20" max="20" width="5.42578125" style="1" customWidth="1"/>
    <col min="21" max="21" width="5.28515625" style="1" customWidth="1"/>
    <col min="22" max="22" width="7.7109375" style="1" customWidth="1"/>
    <col min="23" max="23" width="0" style="1" hidden="1" customWidth="1"/>
    <col min="24" max="24" width="14.42578125" style="1" customWidth="1"/>
    <col min="25" max="25" width="14.5703125" style="1" customWidth="1"/>
    <col min="26" max="26" width="15.140625" style="1" customWidth="1"/>
    <col min="27" max="27" width="0" style="1" hidden="1" customWidth="1"/>
    <col min="28" max="28" width="1.140625" style="1" customWidth="1"/>
    <col min="29" max="16384" width="9.140625" style="1"/>
  </cols>
  <sheetData>
    <row r="1" spans="1:28" ht="12.75" customHeight="1">
      <c r="A1" s="84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2"/>
      <c r="Z1" s="2"/>
      <c r="AA1" s="3"/>
      <c r="AB1" s="2"/>
    </row>
    <row r="2" spans="1:28" ht="12.75" customHeight="1">
      <c r="A2" s="84"/>
      <c r="B2" s="83"/>
      <c r="C2" s="83"/>
      <c r="D2" s="83"/>
      <c r="E2" s="83"/>
      <c r="F2" s="83"/>
      <c r="G2" s="83"/>
      <c r="H2" s="83"/>
      <c r="I2" s="83"/>
      <c r="J2" s="83"/>
      <c r="K2" s="2"/>
      <c r="L2" s="83"/>
      <c r="M2" s="83"/>
      <c r="N2" s="83"/>
      <c r="O2" s="83"/>
      <c r="P2" s="83"/>
      <c r="Q2" s="83"/>
      <c r="R2" s="83"/>
      <c r="S2" s="83"/>
      <c r="T2" s="83"/>
      <c r="U2" s="83"/>
      <c r="V2" s="2"/>
      <c r="W2" s="83"/>
      <c r="X2" s="85" t="s">
        <v>50</v>
      </c>
      <c r="Y2" s="82"/>
      <c r="Z2" s="2"/>
      <c r="AA2" s="3"/>
      <c r="AB2" s="2"/>
    </row>
    <row r="3" spans="1:28" ht="12.75" customHeight="1">
      <c r="A3" s="84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2"/>
      <c r="W3" s="83"/>
      <c r="X3" s="85" t="s">
        <v>329</v>
      </c>
      <c r="Y3" s="82"/>
      <c r="Z3" s="2"/>
      <c r="AA3" s="3"/>
      <c r="AB3" s="2"/>
    </row>
    <row r="4" spans="1:28" ht="12.75" customHeight="1">
      <c r="A4" s="84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2"/>
      <c r="W4" s="83"/>
      <c r="X4" s="85" t="s">
        <v>328</v>
      </c>
      <c r="Y4" s="82"/>
      <c r="Z4" s="3"/>
      <c r="AA4" s="3"/>
      <c r="AB4" s="2"/>
    </row>
    <row r="5" spans="1:28" ht="12.75" customHeight="1">
      <c r="A5" s="84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4"/>
      <c r="O5" s="4"/>
      <c r="P5" s="2"/>
      <c r="Q5" s="86"/>
      <c r="R5" s="88"/>
      <c r="S5" s="86"/>
      <c r="T5" s="86"/>
      <c r="U5" s="86"/>
      <c r="V5" s="2"/>
      <c r="W5" s="87"/>
      <c r="X5" s="85" t="s">
        <v>678</v>
      </c>
      <c r="Y5" s="86"/>
      <c r="Z5" s="80"/>
      <c r="AA5" s="3"/>
      <c r="AB5" s="2"/>
    </row>
    <row r="6" spans="1:28" ht="12.75" customHeight="1">
      <c r="A6" s="84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2"/>
      <c r="W6" s="83"/>
      <c r="X6" s="85" t="s">
        <v>187</v>
      </c>
      <c r="Y6" s="82"/>
      <c r="Z6" s="2"/>
      <c r="AA6" s="3"/>
      <c r="AB6" s="2"/>
    </row>
    <row r="7" spans="1:28" ht="12.75" customHeight="1">
      <c r="A7" s="84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2"/>
      <c r="Z7" s="3"/>
      <c r="AA7" s="3"/>
      <c r="AB7" s="2"/>
    </row>
    <row r="8" spans="1:28" ht="12.75" customHeight="1">
      <c r="A8" s="77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3"/>
      <c r="AB8" s="2"/>
    </row>
    <row r="9" spans="1:28" ht="12.75" customHeight="1">
      <c r="A9" s="81" t="s">
        <v>340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3"/>
      <c r="AB9" s="2"/>
    </row>
    <row r="10" spans="1:28" ht="12.75" customHeight="1">
      <c r="A10" s="81" t="s">
        <v>0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3"/>
      <c r="AB10" s="2"/>
    </row>
    <row r="11" spans="1:28" ht="12.75" customHeight="1">
      <c r="A11" s="79" t="s">
        <v>341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3"/>
      <c r="AB11" s="2"/>
    </row>
    <row r="12" spans="1:28" ht="12.75" customHeight="1">
      <c r="A12" s="79" t="s">
        <v>88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88"/>
      <c r="Z12" s="80"/>
      <c r="AA12" s="3"/>
      <c r="AB12" s="2"/>
    </row>
    <row r="13" spans="1:28" ht="12.75" customHeight="1">
      <c r="A13" s="29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88"/>
      <c r="Z13" s="80"/>
      <c r="AA13" s="3"/>
      <c r="AB13" s="2"/>
    </row>
    <row r="14" spans="1:28" ht="12.75" customHeight="1" thickBot="1">
      <c r="A14" s="77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4"/>
      <c r="Z14" s="331" t="s">
        <v>327</v>
      </c>
      <c r="AA14" s="3"/>
      <c r="AB14" s="2"/>
    </row>
    <row r="15" spans="1:28" ht="32.25" customHeight="1" thickBot="1">
      <c r="A15" s="6"/>
      <c r="B15" s="73"/>
      <c r="C15" s="73"/>
      <c r="D15" s="73"/>
      <c r="E15" s="73"/>
      <c r="F15" s="73"/>
      <c r="G15" s="73"/>
      <c r="H15" s="73"/>
      <c r="I15" s="73"/>
      <c r="J15" s="73"/>
      <c r="K15" s="72"/>
      <c r="L15" s="72"/>
      <c r="M15" s="68" t="s">
        <v>326</v>
      </c>
      <c r="N15" s="70" t="s">
        <v>325</v>
      </c>
      <c r="O15" s="71" t="s">
        <v>322</v>
      </c>
      <c r="P15" s="618" t="s">
        <v>321</v>
      </c>
      <c r="Q15" s="618"/>
      <c r="R15" s="618"/>
      <c r="S15" s="618"/>
      <c r="T15" s="70" t="s">
        <v>324</v>
      </c>
      <c r="U15" s="69" t="s">
        <v>323</v>
      </c>
      <c r="V15" s="70" t="s">
        <v>320</v>
      </c>
      <c r="W15" s="69" t="s">
        <v>319</v>
      </c>
      <c r="X15" s="69" t="s">
        <v>330</v>
      </c>
      <c r="Y15" s="68" t="s">
        <v>55</v>
      </c>
      <c r="Z15" s="67" t="s">
        <v>61</v>
      </c>
      <c r="AA15" s="66"/>
      <c r="AB15" s="3"/>
    </row>
    <row r="16" spans="1:28" ht="12" customHeight="1">
      <c r="A16" s="212"/>
      <c r="B16" s="296"/>
      <c r="C16" s="296"/>
      <c r="D16" s="296"/>
      <c r="E16" s="296"/>
      <c r="F16" s="296"/>
      <c r="G16" s="296"/>
      <c r="H16" s="296"/>
      <c r="I16" s="296"/>
      <c r="J16" s="296"/>
      <c r="K16" s="297"/>
      <c r="L16" s="297"/>
      <c r="M16" s="298">
        <v>1</v>
      </c>
      <c r="N16" s="299">
        <v>2</v>
      </c>
      <c r="O16" s="300">
        <v>5</v>
      </c>
      <c r="P16" s="644">
        <v>2</v>
      </c>
      <c r="Q16" s="644"/>
      <c r="R16" s="644"/>
      <c r="S16" s="644"/>
      <c r="T16" s="299">
        <v>3</v>
      </c>
      <c r="U16" s="298">
        <v>4</v>
      </c>
      <c r="V16" s="299">
        <v>5</v>
      </c>
      <c r="W16" s="298">
        <v>7</v>
      </c>
      <c r="X16" s="298">
        <v>6</v>
      </c>
      <c r="Y16" s="298">
        <v>7</v>
      </c>
      <c r="Z16" s="298">
        <v>8</v>
      </c>
      <c r="AA16" s="58"/>
      <c r="AB16" s="3"/>
    </row>
    <row r="17" spans="1:28" ht="52.5" customHeight="1">
      <c r="A17" s="22"/>
      <c r="B17" s="301"/>
      <c r="C17" s="302"/>
      <c r="D17" s="645" t="s">
        <v>292</v>
      </c>
      <c r="E17" s="645"/>
      <c r="F17" s="645"/>
      <c r="G17" s="646"/>
      <c r="H17" s="646"/>
      <c r="I17" s="646"/>
      <c r="J17" s="646"/>
      <c r="K17" s="646"/>
      <c r="L17" s="646"/>
      <c r="M17" s="646"/>
      <c r="N17" s="646"/>
      <c r="O17" s="218" t="s">
        <v>291</v>
      </c>
      <c r="P17" s="191" t="s">
        <v>289</v>
      </c>
      <c r="Q17" s="324" t="s">
        <v>194</v>
      </c>
      <c r="R17" s="191" t="s">
        <v>193</v>
      </c>
      <c r="S17" s="325" t="s">
        <v>192</v>
      </c>
      <c r="T17" s="191" t="s">
        <v>190</v>
      </c>
      <c r="U17" s="191" t="s">
        <v>190</v>
      </c>
      <c r="V17" s="247" t="s">
        <v>190</v>
      </c>
      <c r="W17" s="9"/>
      <c r="X17" s="350">
        <f>X18+X24+X22</f>
        <v>11929.279999999999</v>
      </c>
      <c r="Y17" s="350">
        <f>Y18+Y24+Y22</f>
        <v>0</v>
      </c>
      <c r="Z17" s="351">
        <f>Z18+Z24+Z22</f>
        <v>0</v>
      </c>
      <c r="AA17" s="7"/>
      <c r="AB17" s="3"/>
    </row>
    <row r="18" spans="1:28" ht="0.75" customHeight="1">
      <c r="A18" s="22"/>
      <c r="B18" s="303"/>
      <c r="C18" s="304"/>
      <c r="D18" s="305"/>
      <c r="E18" s="306"/>
      <c r="F18" s="332"/>
      <c r="G18" s="647" t="s">
        <v>315</v>
      </c>
      <c r="H18" s="647"/>
      <c r="I18" s="647"/>
      <c r="J18" s="647"/>
      <c r="K18" s="647"/>
      <c r="L18" s="647"/>
      <c r="M18" s="647"/>
      <c r="N18" s="647"/>
      <c r="O18" s="218" t="s">
        <v>314</v>
      </c>
      <c r="P18" s="14" t="s">
        <v>289</v>
      </c>
      <c r="Q18" s="186" t="s">
        <v>194</v>
      </c>
      <c r="R18" s="14" t="s">
        <v>193</v>
      </c>
      <c r="S18" s="326" t="s">
        <v>313</v>
      </c>
      <c r="T18" s="14" t="s">
        <v>190</v>
      </c>
      <c r="U18" s="14" t="s">
        <v>190</v>
      </c>
      <c r="V18" s="9" t="s">
        <v>190</v>
      </c>
      <c r="W18" s="9"/>
      <c r="X18" s="352">
        <f t="shared" ref="X18:Z19" si="0">X19</f>
        <v>7029.28</v>
      </c>
      <c r="Y18" s="352">
        <f t="shared" si="0"/>
        <v>0</v>
      </c>
      <c r="Z18" s="353">
        <f t="shared" si="0"/>
        <v>0</v>
      </c>
      <c r="AA18" s="7"/>
      <c r="AB18" s="3"/>
    </row>
    <row r="19" spans="1:28" ht="36" customHeight="1">
      <c r="A19" s="22"/>
      <c r="B19" s="642" t="s">
        <v>96</v>
      </c>
      <c r="C19" s="643"/>
      <c r="D19" s="643"/>
      <c r="E19" s="643"/>
      <c r="F19" s="643"/>
      <c r="G19" s="643"/>
      <c r="H19" s="643"/>
      <c r="I19" s="643"/>
      <c r="J19" s="643"/>
      <c r="K19" s="643"/>
      <c r="L19" s="643"/>
      <c r="M19" s="643"/>
      <c r="N19" s="643"/>
      <c r="O19" s="218" t="s">
        <v>314</v>
      </c>
      <c r="P19" s="14" t="s">
        <v>289</v>
      </c>
      <c r="Q19" s="186" t="s">
        <v>194</v>
      </c>
      <c r="R19" s="14" t="s">
        <v>193</v>
      </c>
      <c r="S19" s="326">
        <v>0</v>
      </c>
      <c r="T19" s="14">
        <v>1</v>
      </c>
      <c r="U19" s="14">
        <v>6</v>
      </c>
      <c r="V19" s="9" t="s">
        <v>190</v>
      </c>
      <c r="W19" s="9"/>
      <c r="X19" s="352">
        <f t="shared" si="0"/>
        <v>7029.28</v>
      </c>
      <c r="Y19" s="352">
        <f t="shared" si="0"/>
        <v>0</v>
      </c>
      <c r="Z19" s="353">
        <f t="shared" si="0"/>
        <v>0</v>
      </c>
      <c r="AA19" s="7"/>
      <c r="AB19" s="3"/>
    </row>
    <row r="20" spans="1:28" ht="36.75" customHeight="1">
      <c r="A20" s="22"/>
      <c r="B20" s="303"/>
      <c r="C20" s="303"/>
      <c r="D20" s="303"/>
      <c r="E20" s="303"/>
      <c r="F20" s="303"/>
      <c r="G20" s="303"/>
      <c r="H20" s="303"/>
      <c r="I20" s="303"/>
      <c r="J20" s="303"/>
      <c r="K20" s="303"/>
      <c r="L20" s="303"/>
      <c r="M20" s="303" t="s">
        <v>97</v>
      </c>
      <c r="N20" s="303"/>
      <c r="O20" s="218"/>
      <c r="P20" s="14">
        <v>75</v>
      </c>
      <c r="Q20" s="186">
        <v>0</v>
      </c>
      <c r="R20" s="14">
        <v>0</v>
      </c>
      <c r="S20" s="326">
        <v>61002</v>
      </c>
      <c r="T20" s="14">
        <v>1</v>
      </c>
      <c r="U20" s="14">
        <v>6</v>
      </c>
      <c r="V20" s="9">
        <v>540</v>
      </c>
      <c r="W20" s="9"/>
      <c r="X20" s="352">
        <v>7029.28</v>
      </c>
      <c r="Y20" s="352">
        <v>0</v>
      </c>
      <c r="Z20" s="353">
        <v>0</v>
      </c>
      <c r="AA20" s="7"/>
      <c r="AB20" s="3"/>
    </row>
    <row r="21" spans="1:28" ht="36.75" customHeight="1">
      <c r="A21" s="22"/>
      <c r="B21" s="303"/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490" t="s">
        <v>146</v>
      </c>
      <c r="N21" s="303"/>
      <c r="O21" s="218"/>
      <c r="P21" s="14">
        <v>75</v>
      </c>
      <c r="Q21" s="186">
        <v>0</v>
      </c>
      <c r="R21" s="14">
        <v>0</v>
      </c>
      <c r="S21" s="326">
        <v>0</v>
      </c>
      <c r="T21" s="14"/>
      <c r="U21" s="14"/>
      <c r="V21" s="9"/>
      <c r="W21" s="9"/>
      <c r="X21" s="352">
        <v>660</v>
      </c>
      <c r="Y21" s="352">
        <v>0</v>
      </c>
      <c r="Z21" s="353">
        <v>0</v>
      </c>
      <c r="AA21" s="7"/>
      <c r="AB21" s="3"/>
    </row>
    <row r="22" spans="1:28" ht="29.25" customHeight="1">
      <c r="A22" s="22"/>
      <c r="B22" s="303"/>
      <c r="C22" s="303"/>
      <c r="D22" s="303"/>
      <c r="E22" s="303"/>
      <c r="F22" s="303"/>
      <c r="G22" s="303"/>
      <c r="H22" s="303"/>
      <c r="I22" s="303"/>
      <c r="J22" s="303"/>
      <c r="K22" s="303"/>
      <c r="L22" s="303"/>
      <c r="M22" s="303" t="s">
        <v>53</v>
      </c>
      <c r="N22" s="303"/>
      <c r="O22" s="218"/>
      <c r="P22" s="14">
        <v>75</v>
      </c>
      <c r="Q22" s="186">
        <v>0</v>
      </c>
      <c r="R22" s="14">
        <v>0</v>
      </c>
      <c r="S22" s="326">
        <v>90004</v>
      </c>
      <c r="T22" s="14">
        <v>1</v>
      </c>
      <c r="U22" s="14">
        <v>13</v>
      </c>
      <c r="V22" s="9"/>
      <c r="W22" s="9"/>
      <c r="X22" s="352">
        <v>660</v>
      </c>
      <c r="Y22" s="352">
        <v>0</v>
      </c>
      <c r="Z22" s="353">
        <v>0</v>
      </c>
      <c r="AA22" s="7"/>
      <c r="AB22" s="3"/>
    </row>
    <row r="23" spans="1:28" ht="27.75" customHeight="1">
      <c r="A23" s="22"/>
      <c r="B23" s="648" t="s">
        <v>54</v>
      </c>
      <c r="C23" s="648"/>
      <c r="D23" s="648"/>
      <c r="E23" s="648"/>
      <c r="F23" s="648"/>
      <c r="G23" s="648"/>
      <c r="H23" s="648"/>
      <c r="I23" s="648"/>
      <c r="J23" s="648"/>
      <c r="K23" s="648"/>
      <c r="L23" s="648"/>
      <c r="M23" s="648"/>
      <c r="N23" s="648"/>
      <c r="O23" s="218" t="s">
        <v>314</v>
      </c>
      <c r="P23" s="14" t="s">
        <v>289</v>
      </c>
      <c r="Q23" s="186" t="s">
        <v>194</v>
      </c>
      <c r="R23" s="14" t="s">
        <v>193</v>
      </c>
      <c r="S23" s="326">
        <v>90004</v>
      </c>
      <c r="T23" s="14">
        <v>1</v>
      </c>
      <c r="U23" s="14">
        <v>13</v>
      </c>
      <c r="V23" s="9">
        <v>850</v>
      </c>
      <c r="W23" s="9"/>
      <c r="X23" s="354">
        <v>660</v>
      </c>
      <c r="Y23" s="354">
        <v>0</v>
      </c>
      <c r="Z23" s="150">
        <v>0</v>
      </c>
      <c r="AA23" s="7"/>
      <c r="AB23" s="3"/>
    </row>
    <row r="24" spans="1:28" ht="18" customHeight="1">
      <c r="A24" s="22"/>
      <c r="B24" s="307"/>
      <c r="C24" s="333"/>
      <c r="D24" s="305"/>
      <c r="E24" s="306"/>
      <c r="F24" s="332"/>
      <c r="G24" s="654" t="s">
        <v>169</v>
      </c>
      <c r="H24" s="654"/>
      <c r="I24" s="654"/>
      <c r="J24" s="654"/>
      <c r="K24" s="654"/>
      <c r="L24" s="654"/>
      <c r="M24" s="654"/>
      <c r="N24" s="654"/>
      <c r="O24" s="218" t="s">
        <v>290</v>
      </c>
      <c r="P24" s="14" t="s">
        <v>289</v>
      </c>
      <c r="Q24" s="186" t="s">
        <v>194</v>
      </c>
      <c r="R24" s="14" t="s">
        <v>193</v>
      </c>
      <c r="S24" s="326">
        <v>90010</v>
      </c>
      <c r="T24" s="14">
        <v>1</v>
      </c>
      <c r="U24" s="14">
        <v>13</v>
      </c>
      <c r="V24" s="9" t="s">
        <v>190</v>
      </c>
      <c r="W24" s="9"/>
      <c r="X24" s="352">
        <f>SUM(X26)</f>
        <v>4240</v>
      </c>
      <c r="Y24" s="352">
        <f>Y25</f>
        <v>0</v>
      </c>
      <c r="Z24" s="353">
        <f>Z25</f>
        <v>0</v>
      </c>
      <c r="AA24" s="7"/>
      <c r="AB24" s="3"/>
    </row>
    <row r="25" spans="1:28" ht="18.75" hidden="1" customHeight="1">
      <c r="A25" s="22"/>
      <c r="B25" s="643" t="s">
        <v>293</v>
      </c>
      <c r="C25" s="643"/>
      <c r="D25" s="643"/>
      <c r="E25" s="643"/>
      <c r="F25" s="643"/>
      <c r="G25" s="643"/>
      <c r="H25" s="643"/>
      <c r="I25" s="643"/>
      <c r="J25" s="643"/>
      <c r="K25" s="643"/>
      <c r="L25" s="643"/>
      <c r="M25" s="643"/>
      <c r="N25" s="643"/>
      <c r="O25" s="218" t="s">
        <v>290</v>
      </c>
      <c r="P25" s="14" t="s">
        <v>289</v>
      </c>
      <c r="Q25" s="186" t="s">
        <v>194</v>
      </c>
      <c r="R25" s="14" t="s">
        <v>193</v>
      </c>
      <c r="S25" s="326">
        <v>59302</v>
      </c>
      <c r="T25" s="14">
        <v>3</v>
      </c>
      <c r="U25" s="14">
        <v>4</v>
      </c>
      <c r="V25" s="9" t="s">
        <v>190</v>
      </c>
      <c r="W25" s="9"/>
      <c r="X25" s="352">
        <f>X26</f>
        <v>4240</v>
      </c>
      <c r="Y25" s="352">
        <f>Y26</f>
        <v>0</v>
      </c>
      <c r="Z25" s="353">
        <f>Z26</f>
        <v>0</v>
      </c>
      <c r="AA25" s="7"/>
      <c r="AB25" s="3"/>
    </row>
    <row r="26" spans="1:28" ht="34.5" customHeight="1">
      <c r="A26" s="22"/>
      <c r="B26" s="648" t="s">
        <v>234</v>
      </c>
      <c r="C26" s="648"/>
      <c r="D26" s="648"/>
      <c r="E26" s="648"/>
      <c r="F26" s="648"/>
      <c r="G26" s="648"/>
      <c r="H26" s="648"/>
      <c r="I26" s="648"/>
      <c r="J26" s="648"/>
      <c r="K26" s="648"/>
      <c r="L26" s="648"/>
      <c r="M26" s="648"/>
      <c r="N26" s="648"/>
      <c r="O26" s="218" t="s">
        <v>290</v>
      </c>
      <c r="P26" s="14" t="s">
        <v>289</v>
      </c>
      <c r="Q26" s="186" t="s">
        <v>194</v>
      </c>
      <c r="R26" s="14" t="s">
        <v>193</v>
      </c>
      <c r="S26" s="326">
        <v>90010</v>
      </c>
      <c r="T26" s="14">
        <v>1</v>
      </c>
      <c r="U26" s="14">
        <v>13</v>
      </c>
      <c r="V26" s="9" t="s">
        <v>229</v>
      </c>
      <c r="W26" s="9"/>
      <c r="X26" s="354">
        <v>4240</v>
      </c>
      <c r="Y26" s="354">
        <v>0</v>
      </c>
      <c r="Z26" s="150">
        <v>0</v>
      </c>
      <c r="AA26" s="7"/>
      <c r="AB26" s="3"/>
    </row>
    <row r="27" spans="1:28" ht="29.25" customHeight="1">
      <c r="A27" s="22"/>
      <c r="B27" s="308"/>
      <c r="C27" s="309"/>
      <c r="D27" s="655" t="s">
        <v>80</v>
      </c>
      <c r="E27" s="656"/>
      <c r="F27" s="656"/>
      <c r="G27" s="656"/>
      <c r="H27" s="656"/>
      <c r="I27" s="656"/>
      <c r="J27" s="656"/>
      <c r="K27" s="656"/>
      <c r="L27" s="656"/>
      <c r="M27" s="656"/>
      <c r="N27" s="656"/>
      <c r="O27" s="218" t="s">
        <v>226</v>
      </c>
      <c r="P27" s="191" t="s">
        <v>210</v>
      </c>
      <c r="Q27" s="324" t="s">
        <v>194</v>
      </c>
      <c r="R27" s="191" t="s">
        <v>193</v>
      </c>
      <c r="S27" s="325" t="s">
        <v>192</v>
      </c>
      <c r="T27" s="191" t="s">
        <v>190</v>
      </c>
      <c r="U27" s="191" t="s">
        <v>190</v>
      </c>
      <c r="V27" s="247" t="s">
        <v>190</v>
      </c>
      <c r="W27" s="9"/>
      <c r="X27" s="350">
        <f>X28+X33</f>
        <v>1168000</v>
      </c>
      <c r="Y27" s="350">
        <f>Y28+Y33</f>
        <v>380000</v>
      </c>
      <c r="Z27" s="351">
        <f>Z28+Z33</f>
        <v>400000</v>
      </c>
      <c r="AA27" s="7"/>
      <c r="AB27" s="3"/>
    </row>
    <row r="28" spans="1:28" ht="15" customHeight="1">
      <c r="A28" s="22"/>
      <c r="B28" s="301"/>
      <c r="C28" s="302"/>
      <c r="D28" s="310"/>
      <c r="E28" s="652" t="s">
        <v>225</v>
      </c>
      <c r="F28" s="653"/>
      <c r="G28" s="653"/>
      <c r="H28" s="653"/>
      <c r="I28" s="653"/>
      <c r="J28" s="653"/>
      <c r="K28" s="653"/>
      <c r="L28" s="653"/>
      <c r="M28" s="653"/>
      <c r="N28" s="653"/>
      <c r="O28" s="218" t="s">
        <v>224</v>
      </c>
      <c r="P28" s="327" t="s">
        <v>210</v>
      </c>
      <c r="Q28" s="328" t="s">
        <v>219</v>
      </c>
      <c r="R28" s="327" t="s">
        <v>193</v>
      </c>
      <c r="S28" s="329" t="s">
        <v>192</v>
      </c>
      <c r="T28" s="327" t="s">
        <v>190</v>
      </c>
      <c r="U28" s="327" t="s">
        <v>190</v>
      </c>
      <c r="V28" s="330" t="s">
        <v>190</v>
      </c>
      <c r="W28" s="9"/>
      <c r="X28" s="355">
        <f t="shared" ref="X28:Z31" si="1">X29</f>
        <v>370000</v>
      </c>
      <c r="Y28" s="355">
        <f t="shared" si="1"/>
        <v>380000</v>
      </c>
      <c r="Z28" s="356">
        <f t="shared" si="1"/>
        <v>400000</v>
      </c>
      <c r="AA28" s="7"/>
      <c r="AB28" s="3"/>
    </row>
    <row r="29" spans="1:28" ht="15" customHeight="1">
      <c r="A29" s="22"/>
      <c r="B29" s="301"/>
      <c r="C29" s="302"/>
      <c r="D29" s="311"/>
      <c r="E29" s="312"/>
      <c r="F29" s="651" t="s">
        <v>223</v>
      </c>
      <c r="G29" s="647"/>
      <c r="H29" s="647"/>
      <c r="I29" s="647"/>
      <c r="J29" s="647"/>
      <c r="K29" s="647"/>
      <c r="L29" s="647"/>
      <c r="M29" s="647"/>
      <c r="N29" s="647"/>
      <c r="O29" s="218" t="s">
        <v>222</v>
      </c>
      <c r="P29" s="14" t="s">
        <v>210</v>
      </c>
      <c r="Q29" s="186" t="s">
        <v>219</v>
      </c>
      <c r="R29" s="14" t="s">
        <v>195</v>
      </c>
      <c r="S29" s="326" t="s">
        <v>192</v>
      </c>
      <c r="T29" s="14" t="s">
        <v>190</v>
      </c>
      <c r="U29" s="14" t="s">
        <v>190</v>
      </c>
      <c r="V29" s="9" t="s">
        <v>190</v>
      </c>
      <c r="W29" s="9"/>
      <c r="X29" s="352">
        <f t="shared" si="1"/>
        <v>370000</v>
      </c>
      <c r="Y29" s="352">
        <f t="shared" si="1"/>
        <v>380000</v>
      </c>
      <c r="Z29" s="353">
        <f t="shared" si="1"/>
        <v>400000</v>
      </c>
      <c r="AA29" s="7"/>
      <c r="AB29" s="3"/>
    </row>
    <row r="30" spans="1:28" ht="15" customHeight="1">
      <c r="A30" s="22"/>
      <c r="B30" s="303"/>
      <c r="C30" s="304"/>
      <c r="D30" s="313"/>
      <c r="E30" s="314"/>
      <c r="F30" s="332"/>
      <c r="G30" s="647" t="s">
        <v>221</v>
      </c>
      <c r="H30" s="647"/>
      <c r="I30" s="647"/>
      <c r="J30" s="647"/>
      <c r="K30" s="647"/>
      <c r="L30" s="647"/>
      <c r="M30" s="647"/>
      <c r="N30" s="647"/>
      <c r="O30" s="218" t="s">
        <v>220</v>
      </c>
      <c r="P30" s="14" t="s">
        <v>210</v>
      </c>
      <c r="Q30" s="186" t="s">
        <v>219</v>
      </c>
      <c r="R30" s="14" t="s">
        <v>195</v>
      </c>
      <c r="S30" s="326" t="s">
        <v>218</v>
      </c>
      <c r="T30" s="14" t="s">
        <v>190</v>
      </c>
      <c r="U30" s="14" t="s">
        <v>190</v>
      </c>
      <c r="V30" s="9" t="s">
        <v>190</v>
      </c>
      <c r="W30" s="9"/>
      <c r="X30" s="352">
        <f t="shared" si="1"/>
        <v>370000</v>
      </c>
      <c r="Y30" s="352">
        <f t="shared" si="1"/>
        <v>380000</v>
      </c>
      <c r="Z30" s="353">
        <f t="shared" si="1"/>
        <v>400000</v>
      </c>
      <c r="AA30" s="7"/>
      <c r="AB30" s="3"/>
    </row>
    <row r="31" spans="1:28" ht="15" customHeight="1">
      <c r="A31" s="22"/>
      <c r="B31" s="643" t="s">
        <v>227</v>
      </c>
      <c r="C31" s="643"/>
      <c r="D31" s="643"/>
      <c r="E31" s="643"/>
      <c r="F31" s="643"/>
      <c r="G31" s="643"/>
      <c r="H31" s="643"/>
      <c r="I31" s="643"/>
      <c r="J31" s="643"/>
      <c r="K31" s="643"/>
      <c r="L31" s="643"/>
      <c r="M31" s="643"/>
      <c r="N31" s="643"/>
      <c r="O31" s="218" t="s">
        <v>220</v>
      </c>
      <c r="P31" s="14" t="s">
        <v>210</v>
      </c>
      <c r="Q31" s="186" t="s">
        <v>219</v>
      </c>
      <c r="R31" s="14" t="s">
        <v>195</v>
      </c>
      <c r="S31" s="326" t="s">
        <v>218</v>
      </c>
      <c r="T31" s="14">
        <v>8</v>
      </c>
      <c r="U31" s="14">
        <v>1</v>
      </c>
      <c r="V31" s="9" t="s">
        <v>190</v>
      </c>
      <c r="W31" s="9"/>
      <c r="X31" s="352">
        <f t="shared" si="1"/>
        <v>370000</v>
      </c>
      <c r="Y31" s="352">
        <f t="shared" si="1"/>
        <v>380000</v>
      </c>
      <c r="Z31" s="353">
        <f t="shared" si="1"/>
        <v>400000</v>
      </c>
      <c r="AA31" s="7"/>
      <c r="AB31" s="3"/>
    </row>
    <row r="32" spans="1:28" ht="15" customHeight="1">
      <c r="A32" s="22"/>
      <c r="B32" s="648" t="s">
        <v>212</v>
      </c>
      <c r="C32" s="648"/>
      <c r="D32" s="648"/>
      <c r="E32" s="648"/>
      <c r="F32" s="648"/>
      <c r="G32" s="648"/>
      <c r="H32" s="648"/>
      <c r="I32" s="648"/>
      <c r="J32" s="648"/>
      <c r="K32" s="648"/>
      <c r="L32" s="648"/>
      <c r="M32" s="648"/>
      <c r="N32" s="648"/>
      <c r="O32" s="218" t="s">
        <v>220</v>
      </c>
      <c r="P32" s="14" t="s">
        <v>210</v>
      </c>
      <c r="Q32" s="186" t="s">
        <v>219</v>
      </c>
      <c r="R32" s="14" t="s">
        <v>195</v>
      </c>
      <c r="S32" s="326" t="s">
        <v>218</v>
      </c>
      <c r="T32" s="14">
        <v>8</v>
      </c>
      <c r="U32" s="14">
        <v>1</v>
      </c>
      <c r="V32" s="9" t="s">
        <v>207</v>
      </c>
      <c r="W32" s="9"/>
      <c r="X32" s="354">
        <v>370000</v>
      </c>
      <c r="Y32" s="354">
        <v>380000</v>
      </c>
      <c r="Z32" s="150">
        <v>400000</v>
      </c>
      <c r="AA32" s="7"/>
      <c r="AB32" s="3"/>
    </row>
    <row r="33" spans="1:28" ht="15" customHeight="1">
      <c r="A33" s="22"/>
      <c r="B33" s="308"/>
      <c r="C33" s="309"/>
      <c r="D33" s="310"/>
      <c r="E33" s="649" t="s">
        <v>217</v>
      </c>
      <c r="F33" s="650"/>
      <c r="G33" s="650"/>
      <c r="H33" s="650"/>
      <c r="I33" s="650"/>
      <c r="J33" s="650"/>
      <c r="K33" s="650"/>
      <c r="L33" s="650"/>
      <c r="M33" s="650"/>
      <c r="N33" s="650"/>
      <c r="O33" s="218" t="s">
        <v>216</v>
      </c>
      <c r="P33" s="327" t="s">
        <v>210</v>
      </c>
      <c r="Q33" s="328" t="s">
        <v>209</v>
      </c>
      <c r="R33" s="327" t="s">
        <v>193</v>
      </c>
      <c r="S33" s="329" t="s">
        <v>192</v>
      </c>
      <c r="T33" s="327" t="s">
        <v>190</v>
      </c>
      <c r="U33" s="327" t="s">
        <v>190</v>
      </c>
      <c r="V33" s="330" t="s">
        <v>190</v>
      </c>
      <c r="W33" s="9"/>
      <c r="X33" s="355">
        <f t="shared" ref="X33:Z35" si="2">X34</f>
        <v>798000</v>
      </c>
      <c r="Y33" s="355">
        <f t="shared" si="2"/>
        <v>0</v>
      </c>
      <c r="Z33" s="356">
        <f t="shared" si="2"/>
        <v>0</v>
      </c>
      <c r="AA33" s="7"/>
      <c r="AB33" s="3"/>
    </row>
    <row r="34" spans="1:28" ht="15" customHeight="1">
      <c r="A34" s="22"/>
      <c r="B34" s="301"/>
      <c r="C34" s="302"/>
      <c r="D34" s="311"/>
      <c r="E34" s="312"/>
      <c r="F34" s="651" t="s">
        <v>215</v>
      </c>
      <c r="G34" s="647"/>
      <c r="H34" s="647"/>
      <c r="I34" s="647"/>
      <c r="J34" s="647"/>
      <c r="K34" s="647"/>
      <c r="L34" s="647"/>
      <c r="M34" s="647"/>
      <c r="N34" s="647"/>
      <c r="O34" s="218" t="s">
        <v>214</v>
      </c>
      <c r="P34" s="14" t="s">
        <v>210</v>
      </c>
      <c r="Q34" s="186" t="s">
        <v>209</v>
      </c>
      <c r="R34" s="14" t="s">
        <v>195</v>
      </c>
      <c r="S34" s="326" t="s">
        <v>192</v>
      </c>
      <c r="T34" s="14" t="s">
        <v>190</v>
      </c>
      <c r="U34" s="14" t="s">
        <v>190</v>
      </c>
      <c r="V34" s="9" t="s">
        <v>190</v>
      </c>
      <c r="W34" s="9"/>
      <c r="X34" s="352">
        <f t="shared" si="2"/>
        <v>798000</v>
      </c>
      <c r="Y34" s="352">
        <f t="shared" si="2"/>
        <v>0</v>
      </c>
      <c r="Z34" s="353">
        <f t="shared" si="2"/>
        <v>0</v>
      </c>
      <c r="AA34" s="7"/>
      <c r="AB34" s="3"/>
    </row>
    <row r="35" spans="1:28" ht="15" customHeight="1">
      <c r="A35" s="22"/>
      <c r="B35" s="303"/>
      <c r="C35" s="304"/>
      <c r="D35" s="313"/>
      <c r="E35" s="314"/>
      <c r="F35" s="332"/>
      <c r="G35" s="647" t="s">
        <v>213</v>
      </c>
      <c r="H35" s="647"/>
      <c r="I35" s="647"/>
      <c r="J35" s="647"/>
      <c r="K35" s="647"/>
      <c r="L35" s="647"/>
      <c r="M35" s="647"/>
      <c r="N35" s="647"/>
      <c r="O35" s="218" t="s">
        <v>211</v>
      </c>
      <c r="P35" s="14" t="s">
        <v>210</v>
      </c>
      <c r="Q35" s="186" t="s">
        <v>209</v>
      </c>
      <c r="R35" s="14" t="s">
        <v>195</v>
      </c>
      <c r="S35" s="326" t="s">
        <v>208</v>
      </c>
      <c r="T35" s="14" t="s">
        <v>190</v>
      </c>
      <c r="U35" s="14" t="s">
        <v>190</v>
      </c>
      <c r="V35" s="9" t="s">
        <v>190</v>
      </c>
      <c r="W35" s="9"/>
      <c r="X35" s="352">
        <f t="shared" si="2"/>
        <v>798000</v>
      </c>
      <c r="Y35" s="352">
        <f t="shared" si="2"/>
        <v>0</v>
      </c>
      <c r="Z35" s="353">
        <f t="shared" si="2"/>
        <v>0</v>
      </c>
      <c r="AA35" s="7"/>
      <c r="AB35" s="3"/>
    </row>
    <row r="36" spans="1:28" ht="15" customHeight="1">
      <c r="A36" s="22"/>
      <c r="B36" s="643" t="s">
        <v>227</v>
      </c>
      <c r="C36" s="643"/>
      <c r="D36" s="643"/>
      <c r="E36" s="643"/>
      <c r="F36" s="643"/>
      <c r="G36" s="643"/>
      <c r="H36" s="643"/>
      <c r="I36" s="643"/>
      <c r="J36" s="643"/>
      <c r="K36" s="643"/>
      <c r="L36" s="643"/>
      <c r="M36" s="643"/>
      <c r="N36" s="643"/>
      <c r="O36" s="218" t="s">
        <v>211</v>
      </c>
      <c r="P36" s="14" t="s">
        <v>210</v>
      </c>
      <c r="Q36" s="186" t="s">
        <v>209</v>
      </c>
      <c r="R36" s="14" t="s">
        <v>195</v>
      </c>
      <c r="S36" s="326" t="s">
        <v>208</v>
      </c>
      <c r="T36" s="14">
        <v>8</v>
      </c>
      <c r="U36" s="14">
        <v>1</v>
      </c>
      <c r="V36" s="9" t="s">
        <v>190</v>
      </c>
      <c r="W36" s="9"/>
      <c r="X36" s="352">
        <f>X39+SUM(X37)</f>
        <v>798000</v>
      </c>
      <c r="Y36" s="352">
        <f>Y39</f>
        <v>0</v>
      </c>
      <c r="Z36" s="353">
        <f>Z39</f>
        <v>0</v>
      </c>
      <c r="AA36" s="7"/>
      <c r="AB36" s="3"/>
    </row>
    <row r="37" spans="1:28" ht="15" customHeight="1">
      <c r="A37" s="22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 t="s">
        <v>212</v>
      </c>
      <c r="N37" s="303"/>
      <c r="O37" s="218"/>
      <c r="P37" s="14">
        <v>81</v>
      </c>
      <c r="Q37" s="186">
        <v>2</v>
      </c>
      <c r="R37" s="14">
        <v>1</v>
      </c>
      <c r="S37" s="326">
        <v>70011</v>
      </c>
      <c r="T37" s="14">
        <v>8</v>
      </c>
      <c r="U37" s="14">
        <v>1</v>
      </c>
      <c r="V37" s="9">
        <v>610</v>
      </c>
      <c r="W37" s="9"/>
      <c r="X37" s="352">
        <v>607000</v>
      </c>
      <c r="Y37" s="352">
        <v>651000</v>
      </c>
      <c r="Z37" s="353">
        <v>653000</v>
      </c>
      <c r="AA37" s="7"/>
      <c r="AB37" s="3"/>
    </row>
    <row r="38" spans="1:28" ht="30" customHeight="1">
      <c r="A38" s="22"/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 t="s">
        <v>173</v>
      </c>
      <c r="N38" s="303"/>
      <c r="O38" s="218"/>
      <c r="P38" s="14">
        <v>81</v>
      </c>
      <c r="Q38" s="186">
        <v>2</v>
      </c>
      <c r="R38" s="14">
        <v>1</v>
      </c>
      <c r="S38" s="326">
        <v>60130</v>
      </c>
      <c r="T38" s="14">
        <v>8</v>
      </c>
      <c r="U38" s="14">
        <v>1</v>
      </c>
      <c r="V38" s="9"/>
      <c r="W38" s="9"/>
      <c r="X38" s="352">
        <f>SUM(X39)</f>
        <v>191000</v>
      </c>
      <c r="Y38" s="352">
        <v>0</v>
      </c>
      <c r="Z38" s="353">
        <v>0</v>
      </c>
      <c r="AA38" s="7"/>
      <c r="AB38" s="3"/>
    </row>
    <row r="39" spans="1:28" ht="15" customHeight="1">
      <c r="A39" s="22"/>
      <c r="B39" s="648" t="s">
        <v>212</v>
      </c>
      <c r="C39" s="648"/>
      <c r="D39" s="648"/>
      <c r="E39" s="648"/>
      <c r="F39" s="648"/>
      <c r="G39" s="648"/>
      <c r="H39" s="648"/>
      <c r="I39" s="648"/>
      <c r="J39" s="648"/>
      <c r="K39" s="648"/>
      <c r="L39" s="648"/>
      <c r="M39" s="648"/>
      <c r="N39" s="648"/>
      <c r="O39" s="218" t="s">
        <v>211</v>
      </c>
      <c r="P39" s="14" t="s">
        <v>210</v>
      </c>
      <c r="Q39" s="186" t="s">
        <v>209</v>
      </c>
      <c r="R39" s="14" t="s">
        <v>195</v>
      </c>
      <c r="S39" s="326">
        <v>60130</v>
      </c>
      <c r="T39" s="14">
        <v>8</v>
      </c>
      <c r="U39" s="14">
        <v>1</v>
      </c>
      <c r="V39" s="9" t="s">
        <v>207</v>
      </c>
      <c r="W39" s="9"/>
      <c r="X39" s="354">
        <v>191000</v>
      </c>
      <c r="Y39" s="354">
        <v>0</v>
      </c>
      <c r="Z39" s="150">
        <v>0</v>
      </c>
      <c r="AA39" s="7"/>
      <c r="AB39" s="3"/>
    </row>
    <row r="40" spans="1:28" ht="72" customHeight="1">
      <c r="A40" s="22"/>
      <c r="B40" s="308"/>
      <c r="C40" s="309"/>
      <c r="D40" s="655" t="s">
        <v>78</v>
      </c>
      <c r="E40" s="656"/>
      <c r="F40" s="656"/>
      <c r="G40" s="656"/>
      <c r="H40" s="656"/>
      <c r="I40" s="656"/>
      <c r="J40" s="656"/>
      <c r="K40" s="656"/>
      <c r="L40" s="656"/>
      <c r="M40" s="656"/>
      <c r="N40" s="656"/>
      <c r="O40" s="218" t="s">
        <v>204</v>
      </c>
      <c r="P40" s="191" t="s">
        <v>197</v>
      </c>
      <c r="Q40" s="324" t="s">
        <v>194</v>
      </c>
      <c r="R40" s="191" t="s">
        <v>193</v>
      </c>
      <c r="S40" s="325" t="s">
        <v>192</v>
      </c>
      <c r="T40" s="191" t="s">
        <v>190</v>
      </c>
      <c r="U40" s="191" t="s">
        <v>190</v>
      </c>
      <c r="V40" s="247" t="s">
        <v>190</v>
      </c>
      <c r="W40" s="9"/>
      <c r="X40" s="350">
        <f>X41+X50+X59+X64+X69+X78</f>
        <v>2106277.2599999998</v>
      </c>
      <c r="Y40" s="350">
        <f>Y41+Y50+Y59+Y64+Y69+Y78</f>
        <v>952104.89</v>
      </c>
      <c r="Z40" s="351">
        <f>Z41+Z50+Z59+Z64+Z69+Z78</f>
        <v>1354739.45</v>
      </c>
      <c r="AA40" s="7"/>
      <c r="AB40" s="3"/>
    </row>
    <row r="41" spans="1:28" ht="15" customHeight="1">
      <c r="A41" s="22"/>
      <c r="B41" s="301"/>
      <c r="C41" s="302"/>
      <c r="D41" s="310"/>
      <c r="E41" s="652" t="s">
        <v>286</v>
      </c>
      <c r="F41" s="653"/>
      <c r="G41" s="653"/>
      <c r="H41" s="653"/>
      <c r="I41" s="653"/>
      <c r="J41" s="653"/>
      <c r="K41" s="653"/>
      <c r="L41" s="653"/>
      <c r="M41" s="653"/>
      <c r="N41" s="653"/>
      <c r="O41" s="218" t="s">
        <v>285</v>
      </c>
      <c r="P41" s="327" t="s">
        <v>197</v>
      </c>
      <c r="Q41" s="328" t="s">
        <v>209</v>
      </c>
      <c r="R41" s="327" t="s">
        <v>193</v>
      </c>
      <c r="S41" s="329" t="s">
        <v>192</v>
      </c>
      <c r="T41" s="327" t="s">
        <v>190</v>
      </c>
      <c r="U41" s="327" t="s">
        <v>190</v>
      </c>
      <c r="V41" s="330" t="s">
        <v>190</v>
      </c>
      <c r="W41" s="9"/>
      <c r="X41" s="355">
        <f>X42</f>
        <v>1975379.48</v>
      </c>
      <c r="Y41" s="355">
        <f>Y42</f>
        <v>912104.89</v>
      </c>
      <c r="Z41" s="356">
        <f>Z42</f>
        <v>1314739.45</v>
      </c>
      <c r="AA41" s="7"/>
      <c r="AB41" s="3"/>
    </row>
    <row r="42" spans="1:28" ht="18.75" customHeight="1">
      <c r="A42" s="22"/>
      <c r="B42" s="301"/>
      <c r="C42" s="302"/>
      <c r="D42" s="311"/>
      <c r="E42" s="312"/>
      <c r="F42" s="651" t="s">
        <v>284</v>
      </c>
      <c r="G42" s="647"/>
      <c r="H42" s="647"/>
      <c r="I42" s="647"/>
      <c r="J42" s="647"/>
      <c r="K42" s="647"/>
      <c r="L42" s="647"/>
      <c r="M42" s="647"/>
      <c r="N42" s="647"/>
      <c r="O42" s="218" t="s">
        <v>283</v>
      </c>
      <c r="P42" s="14" t="s">
        <v>197</v>
      </c>
      <c r="Q42" s="186" t="s">
        <v>209</v>
      </c>
      <c r="R42" s="14" t="s">
        <v>280</v>
      </c>
      <c r="S42" s="326" t="s">
        <v>192</v>
      </c>
      <c r="T42" s="14" t="s">
        <v>190</v>
      </c>
      <c r="U42" s="14" t="s">
        <v>190</v>
      </c>
      <c r="V42" s="9" t="s">
        <v>190</v>
      </c>
      <c r="W42" s="9"/>
      <c r="X42" s="352">
        <f>X43+X47</f>
        <v>1975379.48</v>
      </c>
      <c r="Y42" s="352">
        <f>Y43+Y47</f>
        <v>912104.89</v>
      </c>
      <c r="Z42" s="353">
        <f>Z43+Z47</f>
        <v>1314739.45</v>
      </c>
      <c r="AA42" s="7"/>
      <c r="AB42" s="3"/>
    </row>
    <row r="43" spans="1:28" ht="21" customHeight="1">
      <c r="A43" s="22"/>
      <c r="B43" s="303"/>
      <c r="C43" s="304"/>
      <c r="D43" s="313"/>
      <c r="E43" s="314"/>
      <c r="F43" s="332"/>
      <c r="G43" s="647" t="s">
        <v>282</v>
      </c>
      <c r="H43" s="647"/>
      <c r="I43" s="647"/>
      <c r="J43" s="647"/>
      <c r="K43" s="647"/>
      <c r="L43" s="647"/>
      <c r="M43" s="647"/>
      <c r="N43" s="647"/>
      <c r="O43" s="218" t="s">
        <v>281</v>
      </c>
      <c r="P43" s="14" t="s">
        <v>197</v>
      </c>
      <c r="Q43" s="186" t="s">
        <v>209</v>
      </c>
      <c r="R43" s="14" t="s">
        <v>280</v>
      </c>
      <c r="S43" s="326" t="s">
        <v>279</v>
      </c>
      <c r="T43" s="14" t="s">
        <v>190</v>
      </c>
      <c r="U43" s="14" t="s">
        <v>190</v>
      </c>
      <c r="V43" s="9" t="s">
        <v>190</v>
      </c>
      <c r="W43" s="9"/>
      <c r="X43" s="352">
        <f t="shared" ref="X43:Z44" si="3">X44</f>
        <v>988691.01</v>
      </c>
      <c r="Y43" s="352">
        <f t="shared" si="3"/>
        <v>0</v>
      </c>
      <c r="Z43" s="353">
        <f t="shared" si="3"/>
        <v>0</v>
      </c>
      <c r="AA43" s="7"/>
      <c r="AB43" s="3"/>
    </row>
    <row r="44" spans="1:28" ht="21" customHeight="1">
      <c r="A44" s="22"/>
      <c r="B44" s="643" t="s">
        <v>287</v>
      </c>
      <c r="C44" s="643"/>
      <c r="D44" s="643"/>
      <c r="E44" s="643"/>
      <c r="F44" s="643"/>
      <c r="G44" s="643"/>
      <c r="H44" s="643"/>
      <c r="I44" s="643"/>
      <c r="J44" s="643"/>
      <c r="K44" s="643"/>
      <c r="L44" s="643"/>
      <c r="M44" s="643"/>
      <c r="N44" s="643"/>
      <c r="O44" s="218" t="s">
        <v>281</v>
      </c>
      <c r="P44" s="14" t="s">
        <v>197</v>
      </c>
      <c r="Q44" s="186" t="s">
        <v>209</v>
      </c>
      <c r="R44" s="14" t="s">
        <v>280</v>
      </c>
      <c r="S44" s="326" t="s">
        <v>279</v>
      </c>
      <c r="T44" s="14">
        <v>4</v>
      </c>
      <c r="U44" s="14">
        <v>9</v>
      </c>
      <c r="V44" s="9" t="s">
        <v>190</v>
      </c>
      <c r="W44" s="9"/>
      <c r="X44" s="352">
        <f t="shared" si="3"/>
        <v>988691.01</v>
      </c>
      <c r="Y44" s="352">
        <f t="shared" si="3"/>
        <v>0</v>
      </c>
      <c r="Z44" s="353">
        <f t="shared" si="3"/>
        <v>0</v>
      </c>
      <c r="AA44" s="7"/>
      <c r="AB44" s="3"/>
    </row>
    <row r="45" spans="1:28" ht="18" customHeight="1">
      <c r="A45" s="22"/>
      <c r="B45" s="648" t="s">
        <v>234</v>
      </c>
      <c r="C45" s="648"/>
      <c r="D45" s="648"/>
      <c r="E45" s="648"/>
      <c r="F45" s="648"/>
      <c r="G45" s="648"/>
      <c r="H45" s="648"/>
      <c r="I45" s="648"/>
      <c r="J45" s="648"/>
      <c r="K45" s="648"/>
      <c r="L45" s="648"/>
      <c r="M45" s="648"/>
      <c r="N45" s="648"/>
      <c r="O45" s="218" t="s">
        <v>281</v>
      </c>
      <c r="P45" s="14" t="s">
        <v>197</v>
      </c>
      <c r="Q45" s="186" t="s">
        <v>209</v>
      </c>
      <c r="R45" s="14" t="s">
        <v>280</v>
      </c>
      <c r="S45" s="326" t="s">
        <v>279</v>
      </c>
      <c r="T45" s="14">
        <v>4</v>
      </c>
      <c r="U45" s="14">
        <v>9</v>
      </c>
      <c r="V45" s="9" t="s">
        <v>229</v>
      </c>
      <c r="W45" s="9"/>
      <c r="X45" s="354">
        <v>988691.01</v>
      </c>
      <c r="Y45" s="354">
        <v>0</v>
      </c>
      <c r="Z45" s="150">
        <v>0</v>
      </c>
      <c r="AA45" s="7"/>
      <c r="AB45" s="3"/>
    </row>
    <row r="46" spans="1:28" ht="29.25" customHeight="1">
      <c r="A46" s="22"/>
      <c r="B46" s="308"/>
      <c r="C46" s="309"/>
      <c r="D46" s="310"/>
      <c r="E46" s="312"/>
      <c r="F46" s="657" t="s">
        <v>278</v>
      </c>
      <c r="G46" s="654"/>
      <c r="H46" s="654"/>
      <c r="I46" s="654"/>
      <c r="J46" s="654"/>
      <c r="K46" s="654"/>
      <c r="L46" s="654"/>
      <c r="M46" s="654"/>
      <c r="N46" s="654"/>
      <c r="O46" s="218" t="s">
        <v>277</v>
      </c>
      <c r="P46" s="14" t="s">
        <v>197</v>
      </c>
      <c r="Q46" s="186" t="s">
        <v>209</v>
      </c>
      <c r="R46" s="14" t="s">
        <v>274</v>
      </c>
      <c r="S46" s="326" t="s">
        <v>192</v>
      </c>
      <c r="T46" s="14" t="s">
        <v>190</v>
      </c>
      <c r="U46" s="14" t="s">
        <v>190</v>
      </c>
      <c r="V46" s="9" t="s">
        <v>190</v>
      </c>
      <c r="W46" s="9"/>
      <c r="X46" s="352">
        <f t="shared" ref="X46:Z48" si="4">X47</f>
        <v>986688.47</v>
      </c>
      <c r="Y46" s="352">
        <f t="shared" si="4"/>
        <v>912104.89</v>
      </c>
      <c r="Z46" s="353">
        <f t="shared" si="4"/>
        <v>1314739.45</v>
      </c>
      <c r="AA46" s="7"/>
      <c r="AB46" s="3"/>
    </row>
    <row r="47" spans="1:28" ht="29.25" customHeight="1">
      <c r="A47" s="22"/>
      <c r="B47" s="303"/>
      <c r="C47" s="304"/>
      <c r="D47" s="313"/>
      <c r="E47" s="314"/>
      <c r="F47" s="332"/>
      <c r="G47" s="647" t="s">
        <v>276</v>
      </c>
      <c r="H47" s="647"/>
      <c r="I47" s="647"/>
      <c r="J47" s="647"/>
      <c r="K47" s="647"/>
      <c r="L47" s="647"/>
      <c r="M47" s="647"/>
      <c r="N47" s="647"/>
      <c r="O47" s="218" t="s">
        <v>275</v>
      </c>
      <c r="P47" s="14" t="s">
        <v>197</v>
      </c>
      <c r="Q47" s="186" t="s">
        <v>209</v>
      </c>
      <c r="R47" s="14" t="s">
        <v>274</v>
      </c>
      <c r="S47" s="326" t="s">
        <v>273</v>
      </c>
      <c r="T47" s="14" t="s">
        <v>190</v>
      </c>
      <c r="U47" s="14" t="s">
        <v>190</v>
      </c>
      <c r="V47" s="9" t="s">
        <v>190</v>
      </c>
      <c r="W47" s="9"/>
      <c r="X47" s="352">
        <f t="shared" si="4"/>
        <v>986688.47</v>
      </c>
      <c r="Y47" s="352">
        <f t="shared" si="4"/>
        <v>912104.89</v>
      </c>
      <c r="Z47" s="353">
        <f t="shared" si="4"/>
        <v>1314739.45</v>
      </c>
      <c r="AA47" s="7"/>
      <c r="AB47" s="3"/>
    </row>
    <row r="48" spans="1:28" ht="15" customHeight="1">
      <c r="A48" s="22"/>
      <c r="B48" s="643" t="s">
        <v>287</v>
      </c>
      <c r="C48" s="643"/>
      <c r="D48" s="643"/>
      <c r="E48" s="643"/>
      <c r="F48" s="643"/>
      <c r="G48" s="643"/>
      <c r="H48" s="643"/>
      <c r="I48" s="643"/>
      <c r="J48" s="643"/>
      <c r="K48" s="643"/>
      <c r="L48" s="643"/>
      <c r="M48" s="643"/>
      <c r="N48" s="643"/>
      <c r="O48" s="218" t="s">
        <v>275</v>
      </c>
      <c r="P48" s="14" t="s">
        <v>197</v>
      </c>
      <c r="Q48" s="186" t="s">
        <v>209</v>
      </c>
      <c r="R48" s="14" t="s">
        <v>274</v>
      </c>
      <c r="S48" s="326" t="s">
        <v>273</v>
      </c>
      <c r="T48" s="14">
        <v>4</v>
      </c>
      <c r="U48" s="14">
        <v>9</v>
      </c>
      <c r="V48" s="9" t="s">
        <v>190</v>
      </c>
      <c r="W48" s="9"/>
      <c r="X48" s="352">
        <f t="shared" si="4"/>
        <v>986688.47</v>
      </c>
      <c r="Y48" s="352">
        <f t="shared" si="4"/>
        <v>912104.89</v>
      </c>
      <c r="Z48" s="353">
        <f t="shared" si="4"/>
        <v>1314739.45</v>
      </c>
      <c r="AA48" s="7"/>
      <c r="AB48" s="3"/>
    </row>
    <row r="49" spans="1:28" ht="29.25" customHeight="1">
      <c r="A49" s="22"/>
      <c r="B49" s="648" t="s">
        <v>234</v>
      </c>
      <c r="C49" s="648"/>
      <c r="D49" s="648"/>
      <c r="E49" s="648"/>
      <c r="F49" s="648"/>
      <c r="G49" s="648"/>
      <c r="H49" s="648"/>
      <c r="I49" s="648"/>
      <c r="J49" s="648"/>
      <c r="K49" s="648"/>
      <c r="L49" s="648"/>
      <c r="M49" s="648"/>
      <c r="N49" s="648"/>
      <c r="O49" s="218" t="s">
        <v>275</v>
      </c>
      <c r="P49" s="14" t="s">
        <v>197</v>
      </c>
      <c r="Q49" s="186" t="s">
        <v>209</v>
      </c>
      <c r="R49" s="14" t="s">
        <v>274</v>
      </c>
      <c r="S49" s="326" t="s">
        <v>273</v>
      </c>
      <c r="T49" s="14">
        <v>4</v>
      </c>
      <c r="U49" s="14">
        <v>9</v>
      </c>
      <c r="V49" s="9" t="s">
        <v>229</v>
      </c>
      <c r="W49" s="9"/>
      <c r="X49" s="354">
        <v>986688.47</v>
      </c>
      <c r="Y49" s="354">
        <v>912104.89</v>
      </c>
      <c r="Z49" s="150">
        <v>1314739.45</v>
      </c>
      <c r="AA49" s="7"/>
      <c r="AB49" s="3"/>
    </row>
    <row r="50" spans="1:28" ht="15" customHeight="1">
      <c r="A50" s="22"/>
      <c r="B50" s="308"/>
      <c r="C50" s="309"/>
      <c r="D50" s="310"/>
      <c r="E50" s="649" t="s">
        <v>271</v>
      </c>
      <c r="F50" s="650"/>
      <c r="G50" s="650"/>
      <c r="H50" s="650"/>
      <c r="I50" s="650"/>
      <c r="J50" s="650"/>
      <c r="K50" s="650"/>
      <c r="L50" s="650"/>
      <c r="M50" s="650"/>
      <c r="N50" s="650"/>
      <c r="O50" s="218" t="s">
        <v>270</v>
      </c>
      <c r="P50" s="327" t="s">
        <v>197</v>
      </c>
      <c r="Q50" s="328">
        <v>0</v>
      </c>
      <c r="R50" s="327" t="s">
        <v>193</v>
      </c>
      <c r="S50" s="329" t="s">
        <v>192</v>
      </c>
      <c r="T50" s="327" t="s">
        <v>190</v>
      </c>
      <c r="U50" s="327" t="s">
        <v>190</v>
      </c>
      <c r="V50" s="330" t="s">
        <v>190</v>
      </c>
      <c r="W50" s="9"/>
      <c r="X50" s="355">
        <f>SUM(X51+X58)</f>
        <v>9699.26</v>
      </c>
      <c r="Y50" s="355">
        <f>Y51</f>
        <v>10000</v>
      </c>
      <c r="Z50" s="356">
        <f>Z51</f>
        <v>10000</v>
      </c>
      <c r="AA50" s="7"/>
      <c r="AB50" s="3"/>
    </row>
    <row r="51" spans="1:28" ht="29.25" customHeight="1">
      <c r="A51" s="22"/>
      <c r="B51" s="301"/>
      <c r="C51" s="302"/>
      <c r="D51" s="311"/>
      <c r="E51" s="312"/>
      <c r="F51" s="651" t="s">
        <v>269</v>
      </c>
      <c r="G51" s="647"/>
      <c r="H51" s="647"/>
      <c r="I51" s="647"/>
      <c r="J51" s="647"/>
      <c r="K51" s="647"/>
      <c r="L51" s="647"/>
      <c r="M51" s="647"/>
      <c r="N51" s="647"/>
      <c r="O51" s="218" t="s">
        <v>268</v>
      </c>
      <c r="P51" s="14" t="s">
        <v>197</v>
      </c>
      <c r="Q51" s="186">
        <v>1</v>
      </c>
      <c r="R51" s="14">
        <v>0</v>
      </c>
      <c r="S51" s="326" t="s">
        <v>192</v>
      </c>
      <c r="T51" s="14" t="s">
        <v>190</v>
      </c>
      <c r="U51" s="14" t="s">
        <v>190</v>
      </c>
      <c r="V51" s="9" t="s">
        <v>190</v>
      </c>
      <c r="W51" s="9"/>
      <c r="X51" s="352">
        <f>X56+SUM(X52)</f>
        <v>9699.26</v>
      </c>
      <c r="Y51" s="352">
        <f>Y56</f>
        <v>10000</v>
      </c>
      <c r="Z51" s="353">
        <f>Z56</f>
        <v>10000</v>
      </c>
      <c r="AA51" s="7"/>
      <c r="AB51" s="3"/>
    </row>
    <row r="52" spans="1:28" ht="29.25" customHeight="1">
      <c r="A52" s="22"/>
      <c r="B52" s="303"/>
      <c r="C52" s="304"/>
      <c r="D52" s="313"/>
      <c r="E52" s="548"/>
      <c r="F52" s="332"/>
      <c r="G52" s="487"/>
      <c r="H52" s="487"/>
      <c r="I52" s="487"/>
      <c r="J52" s="487"/>
      <c r="K52" s="487"/>
      <c r="L52" s="487"/>
      <c r="M52" s="487" t="s">
        <v>170</v>
      </c>
      <c r="N52" s="487"/>
      <c r="O52" s="218"/>
      <c r="P52" s="14">
        <v>85</v>
      </c>
      <c r="Q52" s="186">
        <v>1</v>
      </c>
      <c r="R52" s="14">
        <v>2</v>
      </c>
      <c r="S52" s="326">
        <v>0</v>
      </c>
      <c r="T52" s="14"/>
      <c r="U52" s="14"/>
      <c r="V52" s="9"/>
      <c r="W52" s="9"/>
      <c r="X52" s="352">
        <f>SUM(X53)</f>
        <v>9699.26</v>
      </c>
      <c r="Y52" s="352">
        <v>0</v>
      </c>
      <c r="Z52" s="353">
        <v>0</v>
      </c>
      <c r="AA52" s="7"/>
      <c r="AB52" s="3"/>
    </row>
    <row r="53" spans="1:28" ht="29.25" customHeight="1">
      <c r="A53" s="22"/>
      <c r="B53" s="303"/>
      <c r="C53" s="304"/>
      <c r="D53" s="313"/>
      <c r="E53" s="548"/>
      <c r="F53" s="332"/>
      <c r="G53" s="487"/>
      <c r="H53" s="487"/>
      <c r="I53" s="487"/>
      <c r="J53" s="487"/>
      <c r="K53" s="487"/>
      <c r="L53" s="487"/>
      <c r="M53" s="487" t="s">
        <v>171</v>
      </c>
      <c r="N53" s="487"/>
      <c r="O53" s="218"/>
      <c r="P53" s="14">
        <v>85</v>
      </c>
      <c r="Q53" s="186">
        <v>1</v>
      </c>
      <c r="R53" s="14">
        <v>2</v>
      </c>
      <c r="S53" s="326">
        <v>90044</v>
      </c>
      <c r="T53" s="14"/>
      <c r="U53" s="14"/>
      <c r="V53" s="9"/>
      <c r="W53" s="9"/>
      <c r="X53" s="352">
        <f>SUM(X54)</f>
        <v>9699.26</v>
      </c>
      <c r="Y53" s="352">
        <v>0</v>
      </c>
      <c r="Z53" s="353">
        <v>0</v>
      </c>
      <c r="AA53" s="7"/>
      <c r="AB53" s="3"/>
    </row>
    <row r="54" spans="1:28" ht="29.25" customHeight="1">
      <c r="A54" s="22"/>
      <c r="B54" s="303"/>
      <c r="C54" s="304"/>
      <c r="D54" s="313"/>
      <c r="E54" s="548"/>
      <c r="F54" s="332"/>
      <c r="G54" s="487"/>
      <c r="H54" s="487"/>
      <c r="I54" s="487"/>
      <c r="J54" s="487"/>
      <c r="K54" s="487"/>
      <c r="L54" s="487"/>
      <c r="M54" s="487" t="s">
        <v>172</v>
      </c>
      <c r="N54" s="487"/>
      <c r="O54" s="218"/>
      <c r="P54" s="14">
        <v>85</v>
      </c>
      <c r="Q54" s="186">
        <v>1</v>
      </c>
      <c r="R54" s="14">
        <v>2</v>
      </c>
      <c r="S54" s="326">
        <v>90044</v>
      </c>
      <c r="T54" s="14">
        <v>4</v>
      </c>
      <c r="U54" s="14">
        <v>9</v>
      </c>
      <c r="V54" s="9"/>
      <c r="W54" s="9"/>
      <c r="X54" s="352">
        <f>SUM(X55)</f>
        <v>9699.26</v>
      </c>
      <c r="Y54" s="352">
        <v>0</v>
      </c>
      <c r="Z54" s="353">
        <v>0</v>
      </c>
      <c r="AA54" s="7"/>
      <c r="AB54" s="3"/>
    </row>
    <row r="55" spans="1:28" ht="29.25" customHeight="1">
      <c r="A55" s="22"/>
      <c r="B55" s="303"/>
      <c r="C55" s="304"/>
      <c r="D55" s="313"/>
      <c r="E55" s="548"/>
      <c r="F55" s="332"/>
      <c r="G55" s="487"/>
      <c r="H55" s="487"/>
      <c r="I55" s="487"/>
      <c r="J55" s="487"/>
      <c r="K55" s="487"/>
      <c r="L55" s="487"/>
      <c r="M55" s="487" t="s">
        <v>234</v>
      </c>
      <c r="N55" s="487"/>
      <c r="O55" s="218"/>
      <c r="P55" s="14">
        <v>85</v>
      </c>
      <c r="Q55" s="186">
        <v>1</v>
      </c>
      <c r="R55" s="14">
        <v>2</v>
      </c>
      <c r="S55" s="326">
        <v>90044</v>
      </c>
      <c r="T55" s="14">
        <v>4</v>
      </c>
      <c r="U55" s="14">
        <v>9</v>
      </c>
      <c r="V55" s="9">
        <v>240</v>
      </c>
      <c r="W55" s="9"/>
      <c r="X55" s="352">
        <v>9699.26</v>
      </c>
      <c r="Y55" s="352">
        <v>0</v>
      </c>
      <c r="Z55" s="353">
        <v>0</v>
      </c>
      <c r="AA55" s="7"/>
      <c r="AB55" s="3"/>
    </row>
    <row r="56" spans="1:28" ht="29.25" customHeight="1">
      <c r="A56" s="22"/>
      <c r="B56" s="303"/>
      <c r="C56" s="304"/>
      <c r="D56" s="313"/>
      <c r="E56" s="314"/>
      <c r="F56" s="332"/>
      <c r="G56" s="647" t="s">
        <v>681</v>
      </c>
      <c r="H56" s="647"/>
      <c r="I56" s="647"/>
      <c r="J56" s="647"/>
      <c r="K56" s="647"/>
      <c r="L56" s="647"/>
      <c r="M56" s="647"/>
      <c r="N56" s="647"/>
      <c r="O56" s="218" t="s">
        <v>267</v>
      </c>
      <c r="P56" s="191" t="s">
        <v>197</v>
      </c>
      <c r="Q56" s="324" t="s">
        <v>266</v>
      </c>
      <c r="R56" s="191" t="s">
        <v>256</v>
      </c>
      <c r="S56" s="325">
        <v>90052</v>
      </c>
      <c r="T56" s="191" t="s">
        <v>190</v>
      </c>
      <c r="U56" s="191" t="s">
        <v>190</v>
      </c>
      <c r="V56" s="247" t="s">
        <v>190</v>
      </c>
      <c r="W56" s="247"/>
      <c r="X56" s="350">
        <f t="shared" ref="X56:Z57" si="5">X57</f>
        <v>0</v>
      </c>
      <c r="Y56" s="350">
        <f t="shared" si="5"/>
        <v>10000</v>
      </c>
      <c r="Z56" s="351">
        <f t="shared" si="5"/>
        <v>10000</v>
      </c>
      <c r="AA56" s="565"/>
      <c r="AB56" s="83"/>
    </row>
    <row r="57" spans="1:28" ht="15" customHeight="1">
      <c r="A57" s="22"/>
      <c r="B57" s="643" t="s">
        <v>272</v>
      </c>
      <c r="C57" s="643"/>
      <c r="D57" s="643"/>
      <c r="E57" s="643"/>
      <c r="F57" s="643"/>
      <c r="G57" s="643"/>
      <c r="H57" s="643"/>
      <c r="I57" s="643"/>
      <c r="J57" s="643"/>
      <c r="K57" s="643"/>
      <c r="L57" s="643"/>
      <c r="M57" s="643"/>
      <c r="N57" s="643"/>
      <c r="O57" s="218" t="s">
        <v>267</v>
      </c>
      <c r="P57" s="14" t="s">
        <v>197</v>
      </c>
      <c r="Q57" s="186" t="s">
        <v>266</v>
      </c>
      <c r="R57" s="14" t="s">
        <v>256</v>
      </c>
      <c r="S57" s="326">
        <v>90052</v>
      </c>
      <c r="T57" s="14">
        <v>4</v>
      </c>
      <c r="U57" s="14">
        <v>12</v>
      </c>
      <c r="V57" s="9" t="s">
        <v>190</v>
      </c>
      <c r="W57" s="9"/>
      <c r="X57" s="352">
        <f t="shared" si="5"/>
        <v>0</v>
      </c>
      <c r="Y57" s="352">
        <f t="shared" si="5"/>
        <v>10000</v>
      </c>
      <c r="Z57" s="353">
        <f t="shared" si="5"/>
        <v>10000</v>
      </c>
      <c r="AA57" s="7"/>
      <c r="AB57" s="3"/>
    </row>
    <row r="58" spans="1:28" ht="29.25" customHeight="1">
      <c r="A58" s="22"/>
      <c r="B58" s="648" t="s">
        <v>234</v>
      </c>
      <c r="C58" s="648"/>
      <c r="D58" s="648"/>
      <c r="E58" s="648"/>
      <c r="F58" s="648"/>
      <c r="G58" s="648"/>
      <c r="H58" s="648"/>
      <c r="I58" s="648"/>
      <c r="J58" s="648"/>
      <c r="K58" s="648"/>
      <c r="L58" s="648"/>
      <c r="M58" s="648"/>
      <c r="N58" s="648"/>
      <c r="O58" s="218" t="s">
        <v>267</v>
      </c>
      <c r="P58" s="14" t="s">
        <v>197</v>
      </c>
      <c r="Q58" s="186" t="s">
        <v>266</v>
      </c>
      <c r="R58" s="14" t="s">
        <v>256</v>
      </c>
      <c r="S58" s="326">
        <v>90052</v>
      </c>
      <c r="T58" s="14">
        <v>4</v>
      </c>
      <c r="U58" s="14">
        <v>12</v>
      </c>
      <c r="V58" s="9" t="s">
        <v>229</v>
      </c>
      <c r="W58" s="9"/>
      <c r="X58" s="354">
        <v>0</v>
      </c>
      <c r="Y58" s="354">
        <v>10000</v>
      </c>
      <c r="Z58" s="150">
        <v>10000</v>
      </c>
      <c r="AA58" s="7"/>
      <c r="AB58" s="3"/>
    </row>
    <row r="59" spans="1:28" ht="15" customHeight="1">
      <c r="A59" s="22"/>
      <c r="B59" s="308"/>
      <c r="C59" s="309"/>
      <c r="D59" s="310"/>
      <c r="E59" s="649" t="s">
        <v>263</v>
      </c>
      <c r="F59" s="650"/>
      <c r="G59" s="650"/>
      <c r="H59" s="650"/>
      <c r="I59" s="650"/>
      <c r="J59" s="650"/>
      <c r="K59" s="650"/>
      <c r="L59" s="650"/>
      <c r="M59" s="650"/>
      <c r="N59" s="650"/>
      <c r="O59" s="218" t="s">
        <v>262</v>
      </c>
      <c r="P59" s="327" t="s">
        <v>197</v>
      </c>
      <c r="Q59" s="328" t="s">
        <v>257</v>
      </c>
      <c r="R59" s="327" t="s">
        <v>193</v>
      </c>
      <c r="S59" s="329" t="s">
        <v>192</v>
      </c>
      <c r="T59" s="327" t="s">
        <v>190</v>
      </c>
      <c r="U59" s="327" t="s">
        <v>190</v>
      </c>
      <c r="V59" s="330" t="s">
        <v>190</v>
      </c>
      <c r="W59" s="9"/>
      <c r="X59" s="355">
        <f t="shared" ref="X59:Z62" si="6">X60</f>
        <v>89278.52</v>
      </c>
      <c r="Y59" s="355">
        <f t="shared" si="6"/>
        <v>10000</v>
      </c>
      <c r="Z59" s="356">
        <f t="shared" si="6"/>
        <v>10000</v>
      </c>
      <c r="AA59" s="7"/>
      <c r="AB59" s="3"/>
    </row>
    <row r="60" spans="1:28" ht="15" customHeight="1">
      <c r="A60" s="22"/>
      <c r="B60" s="301"/>
      <c r="C60" s="302"/>
      <c r="D60" s="311"/>
      <c r="E60" s="312"/>
      <c r="F60" s="651" t="s">
        <v>261</v>
      </c>
      <c r="G60" s="647"/>
      <c r="H60" s="647"/>
      <c r="I60" s="647"/>
      <c r="J60" s="647"/>
      <c r="K60" s="647"/>
      <c r="L60" s="647"/>
      <c r="M60" s="647"/>
      <c r="N60" s="647"/>
      <c r="O60" s="218" t="s">
        <v>260</v>
      </c>
      <c r="P60" s="14" t="s">
        <v>197</v>
      </c>
      <c r="Q60" s="186" t="s">
        <v>257</v>
      </c>
      <c r="R60" s="14" t="s">
        <v>256</v>
      </c>
      <c r="S60" s="326" t="s">
        <v>192</v>
      </c>
      <c r="T60" s="14" t="s">
        <v>190</v>
      </c>
      <c r="U60" s="14" t="s">
        <v>190</v>
      </c>
      <c r="V60" s="9" t="s">
        <v>190</v>
      </c>
      <c r="W60" s="9"/>
      <c r="X60" s="352">
        <f t="shared" si="6"/>
        <v>89278.52</v>
      </c>
      <c r="Y60" s="352">
        <f t="shared" si="6"/>
        <v>10000</v>
      </c>
      <c r="Z60" s="353">
        <f t="shared" si="6"/>
        <v>10000</v>
      </c>
      <c r="AA60" s="7"/>
      <c r="AB60" s="3"/>
    </row>
    <row r="61" spans="1:28" ht="15" customHeight="1">
      <c r="A61" s="22"/>
      <c r="B61" s="303"/>
      <c r="C61" s="304"/>
      <c r="D61" s="313"/>
      <c r="E61" s="314"/>
      <c r="F61" s="332"/>
      <c r="G61" s="647" t="s">
        <v>259</v>
      </c>
      <c r="H61" s="647"/>
      <c r="I61" s="647"/>
      <c r="J61" s="647"/>
      <c r="K61" s="647"/>
      <c r="L61" s="647"/>
      <c r="M61" s="647"/>
      <c r="N61" s="647"/>
      <c r="O61" s="218" t="s">
        <v>258</v>
      </c>
      <c r="P61" s="14" t="s">
        <v>197</v>
      </c>
      <c r="Q61" s="186" t="s">
        <v>257</v>
      </c>
      <c r="R61" s="14" t="s">
        <v>256</v>
      </c>
      <c r="S61" s="326" t="s">
        <v>255</v>
      </c>
      <c r="T61" s="14" t="s">
        <v>190</v>
      </c>
      <c r="U61" s="14" t="s">
        <v>190</v>
      </c>
      <c r="V61" s="9" t="s">
        <v>190</v>
      </c>
      <c r="W61" s="9"/>
      <c r="X61" s="352">
        <f t="shared" si="6"/>
        <v>89278.52</v>
      </c>
      <c r="Y61" s="352">
        <f t="shared" si="6"/>
        <v>10000</v>
      </c>
      <c r="Z61" s="353">
        <f t="shared" si="6"/>
        <v>10000</v>
      </c>
      <c r="AA61" s="7"/>
      <c r="AB61" s="3"/>
    </row>
    <row r="62" spans="1:28" ht="15" customHeight="1">
      <c r="A62" s="22"/>
      <c r="B62" s="643" t="s">
        <v>264</v>
      </c>
      <c r="C62" s="643"/>
      <c r="D62" s="643"/>
      <c r="E62" s="643"/>
      <c r="F62" s="643"/>
      <c r="G62" s="643"/>
      <c r="H62" s="643"/>
      <c r="I62" s="643"/>
      <c r="J62" s="643"/>
      <c r="K62" s="643"/>
      <c r="L62" s="643"/>
      <c r="M62" s="643"/>
      <c r="N62" s="643"/>
      <c r="O62" s="218" t="s">
        <v>258</v>
      </c>
      <c r="P62" s="14" t="s">
        <v>197</v>
      </c>
      <c r="Q62" s="186" t="s">
        <v>257</v>
      </c>
      <c r="R62" s="14" t="s">
        <v>256</v>
      </c>
      <c r="S62" s="326" t="s">
        <v>255</v>
      </c>
      <c r="T62" s="14">
        <v>5</v>
      </c>
      <c r="U62" s="14">
        <v>1</v>
      </c>
      <c r="V62" s="9" t="s">
        <v>190</v>
      </c>
      <c r="W62" s="9"/>
      <c r="X62" s="352">
        <f t="shared" si="6"/>
        <v>89278.52</v>
      </c>
      <c r="Y62" s="352">
        <f t="shared" si="6"/>
        <v>10000</v>
      </c>
      <c r="Z62" s="353">
        <f t="shared" si="6"/>
        <v>10000</v>
      </c>
      <c r="AA62" s="7"/>
      <c r="AB62" s="3"/>
    </row>
    <row r="63" spans="1:28" ht="29.25" customHeight="1">
      <c r="A63" s="22"/>
      <c r="B63" s="648" t="s">
        <v>234</v>
      </c>
      <c r="C63" s="648"/>
      <c r="D63" s="648"/>
      <c r="E63" s="648"/>
      <c r="F63" s="648"/>
      <c r="G63" s="648"/>
      <c r="H63" s="648"/>
      <c r="I63" s="648"/>
      <c r="J63" s="648"/>
      <c r="K63" s="648"/>
      <c r="L63" s="648"/>
      <c r="M63" s="648"/>
      <c r="N63" s="648"/>
      <c r="O63" s="218" t="s">
        <v>258</v>
      </c>
      <c r="P63" s="14" t="s">
        <v>197</v>
      </c>
      <c r="Q63" s="186" t="s">
        <v>257</v>
      </c>
      <c r="R63" s="14" t="s">
        <v>256</v>
      </c>
      <c r="S63" s="326" t="s">
        <v>255</v>
      </c>
      <c r="T63" s="14">
        <v>5</v>
      </c>
      <c r="U63" s="14">
        <v>1</v>
      </c>
      <c r="V63" s="9" t="s">
        <v>229</v>
      </c>
      <c r="W63" s="9"/>
      <c r="X63" s="354">
        <v>89278.52</v>
      </c>
      <c r="Y63" s="354">
        <v>10000</v>
      </c>
      <c r="Z63" s="150">
        <v>10000</v>
      </c>
      <c r="AA63" s="7"/>
      <c r="AB63" s="3"/>
    </row>
    <row r="64" spans="1:28" ht="29.25" customHeight="1">
      <c r="A64" s="22"/>
      <c r="B64" s="308"/>
      <c r="C64" s="309"/>
      <c r="D64" s="310"/>
      <c r="E64" s="649" t="s">
        <v>253</v>
      </c>
      <c r="F64" s="650"/>
      <c r="G64" s="650"/>
      <c r="H64" s="650"/>
      <c r="I64" s="650"/>
      <c r="J64" s="650"/>
      <c r="K64" s="650"/>
      <c r="L64" s="650"/>
      <c r="M64" s="650"/>
      <c r="N64" s="650"/>
      <c r="O64" s="218" t="s">
        <v>252</v>
      </c>
      <c r="P64" s="327" t="s">
        <v>197</v>
      </c>
      <c r="Q64" s="328" t="s">
        <v>247</v>
      </c>
      <c r="R64" s="327" t="s">
        <v>193</v>
      </c>
      <c r="S64" s="329" t="s">
        <v>192</v>
      </c>
      <c r="T64" s="327" t="s">
        <v>190</v>
      </c>
      <c r="U64" s="327" t="s">
        <v>190</v>
      </c>
      <c r="V64" s="330" t="s">
        <v>190</v>
      </c>
      <c r="W64" s="9"/>
      <c r="X64" s="355">
        <f t="shared" ref="X64:Z67" si="7">X65</f>
        <v>0</v>
      </c>
      <c r="Y64" s="355">
        <f t="shared" si="7"/>
        <v>10000</v>
      </c>
      <c r="Z64" s="356">
        <f t="shared" si="7"/>
        <v>10000</v>
      </c>
      <c r="AA64" s="7"/>
      <c r="AB64" s="3"/>
    </row>
    <row r="65" spans="1:28" ht="29.25" customHeight="1">
      <c r="A65" s="22"/>
      <c r="B65" s="301"/>
      <c r="C65" s="302"/>
      <c r="D65" s="311"/>
      <c r="E65" s="312"/>
      <c r="F65" s="651" t="s">
        <v>251</v>
      </c>
      <c r="G65" s="647"/>
      <c r="H65" s="647"/>
      <c r="I65" s="647"/>
      <c r="J65" s="647"/>
      <c r="K65" s="647"/>
      <c r="L65" s="647"/>
      <c r="M65" s="647"/>
      <c r="N65" s="647"/>
      <c r="O65" s="218" t="s">
        <v>250</v>
      </c>
      <c r="P65" s="14" t="s">
        <v>197</v>
      </c>
      <c r="Q65" s="186" t="s">
        <v>247</v>
      </c>
      <c r="R65" s="14" t="s">
        <v>231</v>
      </c>
      <c r="S65" s="326" t="s">
        <v>192</v>
      </c>
      <c r="T65" s="14" t="s">
        <v>190</v>
      </c>
      <c r="U65" s="14" t="s">
        <v>190</v>
      </c>
      <c r="V65" s="9" t="s">
        <v>190</v>
      </c>
      <c r="W65" s="9"/>
      <c r="X65" s="352">
        <f t="shared" si="7"/>
        <v>0</v>
      </c>
      <c r="Y65" s="352">
        <f t="shared" si="7"/>
        <v>10000</v>
      </c>
      <c r="Z65" s="353">
        <f t="shared" si="7"/>
        <v>10000</v>
      </c>
      <c r="AA65" s="7"/>
      <c r="AB65" s="3"/>
    </row>
    <row r="66" spans="1:28" ht="15" customHeight="1">
      <c r="A66" s="22"/>
      <c r="B66" s="303"/>
      <c r="C66" s="304"/>
      <c r="D66" s="313"/>
      <c r="E66" s="314"/>
      <c r="F66" s="332"/>
      <c r="G66" s="647" t="s">
        <v>249</v>
      </c>
      <c r="H66" s="647"/>
      <c r="I66" s="647"/>
      <c r="J66" s="647"/>
      <c r="K66" s="647"/>
      <c r="L66" s="647"/>
      <c r="M66" s="647"/>
      <c r="N66" s="647"/>
      <c r="O66" s="218" t="s">
        <v>248</v>
      </c>
      <c r="P66" s="14" t="s">
        <v>197</v>
      </c>
      <c r="Q66" s="186" t="s">
        <v>247</v>
      </c>
      <c r="R66" s="14" t="s">
        <v>231</v>
      </c>
      <c r="S66" s="326" t="s">
        <v>246</v>
      </c>
      <c r="T66" s="14" t="s">
        <v>190</v>
      </c>
      <c r="U66" s="14" t="s">
        <v>190</v>
      </c>
      <c r="V66" s="9" t="s">
        <v>190</v>
      </c>
      <c r="W66" s="9"/>
      <c r="X66" s="352">
        <f t="shared" si="7"/>
        <v>0</v>
      </c>
      <c r="Y66" s="352">
        <f t="shared" si="7"/>
        <v>10000</v>
      </c>
      <c r="Z66" s="353">
        <f t="shared" si="7"/>
        <v>10000</v>
      </c>
      <c r="AA66" s="7"/>
      <c r="AB66" s="3"/>
    </row>
    <row r="67" spans="1:28" ht="15" customHeight="1">
      <c r="A67" s="22"/>
      <c r="B67" s="643" t="s">
        <v>254</v>
      </c>
      <c r="C67" s="643"/>
      <c r="D67" s="643"/>
      <c r="E67" s="643"/>
      <c r="F67" s="643"/>
      <c r="G67" s="643"/>
      <c r="H67" s="643"/>
      <c r="I67" s="643"/>
      <c r="J67" s="643"/>
      <c r="K67" s="643"/>
      <c r="L67" s="643"/>
      <c r="M67" s="643"/>
      <c r="N67" s="643"/>
      <c r="O67" s="218" t="s">
        <v>248</v>
      </c>
      <c r="P67" s="14" t="s">
        <v>197</v>
      </c>
      <c r="Q67" s="186" t="s">
        <v>247</v>
      </c>
      <c r="R67" s="14" t="s">
        <v>231</v>
      </c>
      <c r="S67" s="326" t="s">
        <v>246</v>
      </c>
      <c r="T67" s="14">
        <v>5</v>
      </c>
      <c r="U67" s="14">
        <v>2</v>
      </c>
      <c r="V67" s="9" t="s">
        <v>190</v>
      </c>
      <c r="W67" s="9"/>
      <c r="X67" s="352">
        <f t="shared" si="7"/>
        <v>0</v>
      </c>
      <c r="Y67" s="352">
        <f t="shared" si="7"/>
        <v>10000</v>
      </c>
      <c r="Z67" s="353">
        <f t="shared" si="7"/>
        <v>10000</v>
      </c>
      <c r="AA67" s="7"/>
      <c r="AB67" s="3"/>
    </row>
    <row r="68" spans="1:28" ht="29.25" customHeight="1">
      <c r="A68" s="22"/>
      <c r="B68" s="648" t="s">
        <v>234</v>
      </c>
      <c r="C68" s="648"/>
      <c r="D68" s="648"/>
      <c r="E68" s="648"/>
      <c r="F68" s="648"/>
      <c r="G68" s="648"/>
      <c r="H68" s="648"/>
      <c r="I68" s="648"/>
      <c r="J68" s="648"/>
      <c r="K68" s="648"/>
      <c r="L68" s="648"/>
      <c r="M68" s="648"/>
      <c r="N68" s="648"/>
      <c r="O68" s="218" t="s">
        <v>248</v>
      </c>
      <c r="P68" s="14" t="s">
        <v>197</v>
      </c>
      <c r="Q68" s="186" t="s">
        <v>247</v>
      </c>
      <c r="R68" s="14" t="s">
        <v>231</v>
      </c>
      <c r="S68" s="326" t="s">
        <v>246</v>
      </c>
      <c r="T68" s="14">
        <v>5</v>
      </c>
      <c r="U68" s="14">
        <v>2</v>
      </c>
      <c r="V68" s="9" t="s">
        <v>229</v>
      </c>
      <c r="W68" s="9"/>
      <c r="X68" s="354">
        <v>0</v>
      </c>
      <c r="Y68" s="354">
        <v>10000</v>
      </c>
      <c r="Z68" s="150">
        <v>10000</v>
      </c>
      <c r="AA68" s="7"/>
      <c r="AB68" s="3"/>
    </row>
    <row r="69" spans="1:28" ht="15" customHeight="1">
      <c r="A69" s="22"/>
      <c r="B69" s="308"/>
      <c r="C69" s="309"/>
      <c r="D69" s="310"/>
      <c r="E69" s="649" t="s">
        <v>244</v>
      </c>
      <c r="F69" s="650"/>
      <c r="G69" s="650"/>
      <c r="H69" s="650"/>
      <c r="I69" s="650"/>
      <c r="J69" s="650"/>
      <c r="K69" s="650"/>
      <c r="L69" s="650"/>
      <c r="M69" s="650"/>
      <c r="N69" s="650"/>
      <c r="O69" s="218" t="s">
        <v>243</v>
      </c>
      <c r="P69" s="327" t="s">
        <v>197</v>
      </c>
      <c r="Q69" s="328" t="s">
        <v>232</v>
      </c>
      <c r="R69" s="327" t="s">
        <v>193</v>
      </c>
      <c r="S69" s="329" t="s">
        <v>192</v>
      </c>
      <c r="T69" s="327" t="s">
        <v>190</v>
      </c>
      <c r="U69" s="327" t="s">
        <v>190</v>
      </c>
      <c r="V69" s="330" t="s">
        <v>190</v>
      </c>
      <c r="W69" s="9"/>
      <c r="X69" s="355">
        <f>X70+X74</f>
        <v>21600</v>
      </c>
      <c r="Y69" s="355">
        <f>Y70+Y74</f>
        <v>10000</v>
      </c>
      <c r="Z69" s="356">
        <f>Z70+Z74</f>
        <v>10000</v>
      </c>
      <c r="AA69" s="7"/>
      <c r="AB69" s="3"/>
    </row>
    <row r="70" spans="1:28" ht="15" customHeight="1">
      <c r="A70" s="22"/>
      <c r="B70" s="301"/>
      <c r="C70" s="302"/>
      <c r="D70" s="311"/>
      <c r="E70" s="312"/>
      <c r="F70" s="651" t="s">
        <v>242</v>
      </c>
      <c r="G70" s="647"/>
      <c r="H70" s="647"/>
      <c r="I70" s="647"/>
      <c r="J70" s="647"/>
      <c r="K70" s="647"/>
      <c r="L70" s="647"/>
      <c r="M70" s="647"/>
      <c r="N70" s="647"/>
      <c r="O70" s="218" t="s">
        <v>241</v>
      </c>
      <c r="P70" s="14" t="s">
        <v>197</v>
      </c>
      <c r="Q70" s="186" t="s">
        <v>232</v>
      </c>
      <c r="R70" s="14" t="s">
        <v>195</v>
      </c>
      <c r="S70" s="326" t="s">
        <v>192</v>
      </c>
      <c r="T70" s="14" t="s">
        <v>190</v>
      </c>
      <c r="U70" s="14" t="s">
        <v>190</v>
      </c>
      <c r="V70" s="9" t="s">
        <v>190</v>
      </c>
      <c r="W70" s="9"/>
      <c r="X70" s="352">
        <f t="shared" ref="X70:Z72" si="8">X71</f>
        <v>21600</v>
      </c>
      <c r="Y70" s="352">
        <f t="shared" si="8"/>
        <v>10000</v>
      </c>
      <c r="Z70" s="353">
        <f t="shared" si="8"/>
        <v>10000</v>
      </c>
      <c r="AA70" s="7"/>
      <c r="AB70" s="3"/>
    </row>
    <row r="71" spans="1:28" ht="15" customHeight="1">
      <c r="A71" s="22"/>
      <c r="B71" s="303"/>
      <c r="C71" s="304"/>
      <c r="D71" s="313"/>
      <c r="E71" s="314"/>
      <c r="F71" s="332"/>
      <c r="G71" s="647" t="s">
        <v>240</v>
      </c>
      <c r="H71" s="647"/>
      <c r="I71" s="647"/>
      <c r="J71" s="647"/>
      <c r="K71" s="647"/>
      <c r="L71" s="647"/>
      <c r="M71" s="647"/>
      <c r="N71" s="647"/>
      <c r="O71" s="218" t="s">
        <v>239</v>
      </c>
      <c r="P71" s="14" t="s">
        <v>197</v>
      </c>
      <c r="Q71" s="186" t="s">
        <v>232</v>
      </c>
      <c r="R71" s="14" t="s">
        <v>195</v>
      </c>
      <c r="S71" s="326" t="s">
        <v>238</v>
      </c>
      <c r="T71" s="14" t="s">
        <v>190</v>
      </c>
      <c r="U71" s="14" t="s">
        <v>190</v>
      </c>
      <c r="V71" s="9" t="s">
        <v>190</v>
      </c>
      <c r="W71" s="9"/>
      <c r="X71" s="352">
        <f t="shared" si="8"/>
        <v>21600</v>
      </c>
      <c r="Y71" s="352">
        <f t="shared" si="8"/>
        <v>10000</v>
      </c>
      <c r="Z71" s="353">
        <f t="shared" si="8"/>
        <v>10000</v>
      </c>
      <c r="AA71" s="7"/>
      <c r="AB71" s="3"/>
    </row>
    <row r="72" spans="1:28" ht="15" customHeight="1">
      <c r="A72" s="22"/>
      <c r="B72" s="643" t="s">
        <v>245</v>
      </c>
      <c r="C72" s="643"/>
      <c r="D72" s="643"/>
      <c r="E72" s="643"/>
      <c r="F72" s="643"/>
      <c r="G72" s="643"/>
      <c r="H72" s="643"/>
      <c r="I72" s="643"/>
      <c r="J72" s="643"/>
      <c r="K72" s="643"/>
      <c r="L72" s="643"/>
      <c r="M72" s="643"/>
      <c r="N72" s="643"/>
      <c r="O72" s="218" t="s">
        <v>239</v>
      </c>
      <c r="P72" s="14" t="s">
        <v>197</v>
      </c>
      <c r="Q72" s="186" t="s">
        <v>232</v>
      </c>
      <c r="R72" s="14" t="s">
        <v>195</v>
      </c>
      <c r="S72" s="326" t="s">
        <v>238</v>
      </c>
      <c r="T72" s="14">
        <v>5</v>
      </c>
      <c r="U72" s="14">
        <v>3</v>
      </c>
      <c r="V72" s="9" t="s">
        <v>190</v>
      </c>
      <c r="W72" s="9"/>
      <c r="X72" s="352">
        <f t="shared" si="8"/>
        <v>21600</v>
      </c>
      <c r="Y72" s="352">
        <f t="shared" si="8"/>
        <v>10000</v>
      </c>
      <c r="Z72" s="353">
        <f t="shared" si="8"/>
        <v>10000</v>
      </c>
      <c r="AA72" s="7"/>
      <c r="AB72" s="3"/>
    </row>
    <row r="73" spans="1:28" ht="28.5" customHeight="1">
      <c r="A73" s="22"/>
      <c r="B73" s="648" t="s">
        <v>234</v>
      </c>
      <c r="C73" s="648"/>
      <c r="D73" s="648"/>
      <c r="E73" s="648"/>
      <c r="F73" s="648"/>
      <c r="G73" s="648"/>
      <c r="H73" s="648"/>
      <c r="I73" s="648"/>
      <c r="J73" s="648"/>
      <c r="K73" s="648"/>
      <c r="L73" s="648"/>
      <c r="M73" s="648"/>
      <c r="N73" s="648"/>
      <c r="O73" s="218" t="s">
        <v>239</v>
      </c>
      <c r="P73" s="14" t="s">
        <v>197</v>
      </c>
      <c r="Q73" s="186" t="s">
        <v>232</v>
      </c>
      <c r="R73" s="14" t="s">
        <v>195</v>
      </c>
      <c r="S73" s="326" t="s">
        <v>238</v>
      </c>
      <c r="T73" s="14">
        <v>5</v>
      </c>
      <c r="U73" s="14">
        <v>3</v>
      </c>
      <c r="V73" s="9" t="s">
        <v>229</v>
      </c>
      <c r="W73" s="9"/>
      <c r="X73" s="354">
        <v>21600</v>
      </c>
      <c r="Y73" s="354">
        <v>10000</v>
      </c>
      <c r="Z73" s="150">
        <v>10000</v>
      </c>
      <c r="AA73" s="7"/>
      <c r="AB73" s="3"/>
    </row>
    <row r="74" spans="1:28" ht="15" hidden="1" customHeight="1">
      <c r="A74" s="22"/>
      <c r="B74" s="308"/>
      <c r="C74" s="309"/>
      <c r="D74" s="310"/>
      <c r="E74" s="312"/>
      <c r="F74" s="657" t="s">
        <v>237</v>
      </c>
      <c r="G74" s="654"/>
      <c r="H74" s="654"/>
      <c r="I74" s="654"/>
      <c r="J74" s="654"/>
      <c r="K74" s="654"/>
      <c r="L74" s="654"/>
      <c r="M74" s="654"/>
      <c r="N74" s="654"/>
      <c r="O74" s="218" t="s">
        <v>236</v>
      </c>
      <c r="P74" s="14" t="s">
        <v>197</v>
      </c>
      <c r="Q74" s="186" t="s">
        <v>232</v>
      </c>
      <c r="R74" s="14" t="s">
        <v>231</v>
      </c>
      <c r="S74" s="326" t="s">
        <v>192</v>
      </c>
      <c r="T74" s="14" t="s">
        <v>190</v>
      </c>
      <c r="U74" s="14" t="s">
        <v>190</v>
      </c>
      <c r="V74" s="9" t="s">
        <v>190</v>
      </c>
      <c r="W74" s="9"/>
      <c r="X74" s="352">
        <f t="shared" ref="X74:Z76" si="9">X75</f>
        <v>0</v>
      </c>
      <c r="Y74" s="352">
        <f t="shared" si="9"/>
        <v>0</v>
      </c>
      <c r="Z74" s="353">
        <f t="shared" si="9"/>
        <v>0</v>
      </c>
      <c r="AA74" s="7"/>
      <c r="AB74" s="3"/>
    </row>
    <row r="75" spans="1:28" ht="15" hidden="1" customHeight="1">
      <c r="A75" s="22"/>
      <c r="B75" s="303"/>
      <c r="C75" s="304"/>
      <c r="D75" s="313"/>
      <c r="E75" s="314"/>
      <c r="F75" s="332"/>
      <c r="G75" s="647" t="s">
        <v>235</v>
      </c>
      <c r="H75" s="647"/>
      <c r="I75" s="647"/>
      <c r="J75" s="647"/>
      <c r="K75" s="647"/>
      <c r="L75" s="647"/>
      <c r="M75" s="647"/>
      <c r="N75" s="647"/>
      <c r="O75" s="218" t="s">
        <v>233</v>
      </c>
      <c r="P75" s="14" t="s">
        <v>197</v>
      </c>
      <c r="Q75" s="186" t="s">
        <v>232</v>
      </c>
      <c r="R75" s="14" t="s">
        <v>231</v>
      </c>
      <c r="S75" s="326" t="s">
        <v>230</v>
      </c>
      <c r="T75" s="14" t="s">
        <v>190</v>
      </c>
      <c r="U75" s="14" t="s">
        <v>190</v>
      </c>
      <c r="V75" s="9" t="s">
        <v>190</v>
      </c>
      <c r="W75" s="9"/>
      <c r="X75" s="352">
        <f t="shared" si="9"/>
        <v>0</v>
      </c>
      <c r="Y75" s="352">
        <f t="shared" si="9"/>
        <v>0</v>
      </c>
      <c r="Z75" s="353">
        <f t="shared" si="9"/>
        <v>0</v>
      </c>
      <c r="AA75" s="7"/>
      <c r="AB75" s="3"/>
    </row>
    <row r="76" spans="1:28" ht="15" hidden="1" customHeight="1">
      <c r="A76" s="22"/>
      <c r="B76" s="643" t="s">
        <v>245</v>
      </c>
      <c r="C76" s="643"/>
      <c r="D76" s="643"/>
      <c r="E76" s="643"/>
      <c r="F76" s="643"/>
      <c r="G76" s="643"/>
      <c r="H76" s="643"/>
      <c r="I76" s="643"/>
      <c r="J76" s="643"/>
      <c r="K76" s="643"/>
      <c r="L76" s="643"/>
      <c r="M76" s="643"/>
      <c r="N76" s="643"/>
      <c r="O76" s="218" t="s">
        <v>233</v>
      </c>
      <c r="P76" s="14" t="s">
        <v>197</v>
      </c>
      <c r="Q76" s="186" t="s">
        <v>232</v>
      </c>
      <c r="R76" s="14" t="s">
        <v>231</v>
      </c>
      <c r="S76" s="326" t="s">
        <v>230</v>
      </c>
      <c r="T76" s="14">
        <v>5</v>
      </c>
      <c r="U76" s="14">
        <v>3</v>
      </c>
      <c r="V76" s="9" t="s">
        <v>190</v>
      </c>
      <c r="W76" s="9"/>
      <c r="X76" s="352">
        <f t="shared" si="9"/>
        <v>0</v>
      </c>
      <c r="Y76" s="352">
        <f t="shared" si="9"/>
        <v>0</v>
      </c>
      <c r="Z76" s="353">
        <f t="shared" si="9"/>
        <v>0</v>
      </c>
      <c r="AA76" s="7"/>
      <c r="AB76" s="3"/>
    </row>
    <row r="77" spans="1:28" ht="29.25" hidden="1" customHeight="1">
      <c r="A77" s="22"/>
      <c r="B77" s="648" t="s">
        <v>234</v>
      </c>
      <c r="C77" s="648"/>
      <c r="D77" s="648"/>
      <c r="E77" s="648"/>
      <c r="F77" s="648"/>
      <c r="G77" s="648"/>
      <c r="H77" s="648"/>
      <c r="I77" s="648"/>
      <c r="J77" s="648"/>
      <c r="K77" s="648"/>
      <c r="L77" s="648"/>
      <c r="M77" s="648"/>
      <c r="N77" s="648"/>
      <c r="O77" s="218" t="s">
        <v>233</v>
      </c>
      <c r="P77" s="14" t="s">
        <v>197</v>
      </c>
      <c r="Q77" s="186" t="s">
        <v>232</v>
      </c>
      <c r="R77" s="14" t="s">
        <v>231</v>
      </c>
      <c r="S77" s="326" t="s">
        <v>230</v>
      </c>
      <c r="T77" s="14">
        <v>5</v>
      </c>
      <c r="U77" s="14">
        <v>3</v>
      </c>
      <c r="V77" s="9" t="s">
        <v>229</v>
      </c>
      <c r="W77" s="9"/>
      <c r="X77" s="354">
        <v>0</v>
      </c>
      <c r="Y77" s="354">
        <v>0</v>
      </c>
      <c r="Z77" s="150">
        <v>0</v>
      </c>
      <c r="AA77" s="7"/>
      <c r="AB77" s="3"/>
    </row>
    <row r="78" spans="1:28" ht="56.25" customHeight="1">
      <c r="A78" s="22"/>
      <c r="B78" s="308"/>
      <c r="C78" s="309"/>
      <c r="D78" s="310"/>
      <c r="E78" s="659" t="s">
        <v>72</v>
      </c>
      <c r="F78" s="650"/>
      <c r="G78" s="650"/>
      <c r="H78" s="650"/>
      <c r="I78" s="650"/>
      <c r="J78" s="650"/>
      <c r="K78" s="650"/>
      <c r="L78" s="650"/>
      <c r="M78" s="650"/>
      <c r="N78" s="650"/>
      <c r="O78" s="218" t="s">
        <v>202</v>
      </c>
      <c r="P78" s="327" t="s">
        <v>197</v>
      </c>
      <c r="Q78" s="504" t="s">
        <v>74</v>
      </c>
      <c r="R78" s="327" t="s">
        <v>193</v>
      </c>
      <c r="S78" s="329" t="s">
        <v>192</v>
      </c>
      <c r="T78" s="327" t="s">
        <v>190</v>
      </c>
      <c r="U78" s="327" t="s">
        <v>190</v>
      </c>
      <c r="V78" s="330" t="s">
        <v>190</v>
      </c>
      <c r="W78" s="9"/>
      <c r="X78" s="355">
        <f t="shared" ref="X78:Z81" si="10">X79</f>
        <v>10320</v>
      </c>
      <c r="Y78" s="355">
        <f t="shared" si="10"/>
        <v>0</v>
      </c>
      <c r="Z78" s="356">
        <f t="shared" si="10"/>
        <v>0</v>
      </c>
      <c r="AA78" s="7"/>
      <c r="AB78" s="3"/>
    </row>
    <row r="79" spans="1:28" ht="55.5" customHeight="1">
      <c r="A79" s="22"/>
      <c r="B79" s="301"/>
      <c r="C79" s="302"/>
      <c r="D79" s="311"/>
      <c r="E79" s="312"/>
      <c r="F79" s="651" t="s">
        <v>73</v>
      </c>
      <c r="G79" s="647"/>
      <c r="H79" s="647"/>
      <c r="I79" s="647"/>
      <c r="J79" s="647"/>
      <c r="K79" s="647"/>
      <c r="L79" s="647"/>
      <c r="M79" s="647"/>
      <c r="N79" s="647"/>
      <c r="O79" s="218" t="s">
        <v>200</v>
      </c>
      <c r="P79" s="14" t="s">
        <v>197</v>
      </c>
      <c r="Q79" s="186" t="s">
        <v>74</v>
      </c>
      <c r="R79" s="14" t="s">
        <v>195</v>
      </c>
      <c r="S79" s="326" t="s">
        <v>192</v>
      </c>
      <c r="T79" s="14" t="s">
        <v>190</v>
      </c>
      <c r="U79" s="14" t="s">
        <v>190</v>
      </c>
      <c r="V79" s="9" t="s">
        <v>190</v>
      </c>
      <c r="W79" s="9"/>
      <c r="X79" s="352">
        <f t="shared" si="10"/>
        <v>10320</v>
      </c>
      <c r="Y79" s="352">
        <f t="shared" si="10"/>
        <v>0</v>
      </c>
      <c r="Z79" s="353">
        <f t="shared" si="10"/>
        <v>0</v>
      </c>
      <c r="AA79" s="7"/>
      <c r="AB79" s="3"/>
    </row>
    <row r="80" spans="1:28" ht="0.75" customHeight="1">
      <c r="A80" s="22"/>
      <c r="B80" s="303"/>
      <c r="C80" s="304"/>
      <c r="D80" s="313"/>
      <c r="E80" s="314"/>
      <c r="F80" s="332"/>
      <c r="G80" s="647" t="s">
        <v>199</v>
      </c>
      <c r="H80" s="647"/>
      <c r="I80" s="647"/>
      <c r="J80" s="647"/>
      <c r="K80" s="647"/>
      <c r="L80" s="647"/>
      <c r="M80" s="647"/>
      <c r="N80" s="647"/>
      <c r="O80" s="218" t="s">
        <v>198</v>
      </c>
      <c r="P80" s="14" t="s">
        <v>197</v>
      </c>
      <c r="Q80" s="186" t="s">
        <v>196</v>
      </c>
      <c r="R80" s="14" t="s">
        <v>195</v>
      </c>
      <c r="S80" s="326" t="s">
        <v>58</v>
      </c>
      <c r="T80" s="14" t="s">
        <v>190</v>
      </c>
      <c r="U80" s="14" t="s">
        <v>190</v>
      </c>
      <c r="V80" s="9" t="s">
        <v>190</v>
      </c>
      <c r="W80" s="9"/>
      <c r="X80" s="352">
        <f t="shared" si="10"/>
        <v>10320</v>
      </c>
      <c r="Y80" s="352">
        <f t="shared" si="10"/>
        <v>0</v>
      </c>
      <c r="Z80" s="353">
        <f t="shared" si="10"/>
        <v>0</v>
      </c>
      <c r="AA80" s="7"/>
      <c r="AB80" s="3"/>
    </row>
    <row r="81" spans="1:28" ht="0.75" customHeight="1">
      <c r="A81" s="22"/>
      <c r="B81" s="643" t="s">
        <v>205</v>
      </c>
      <c r="C81" s="643"/>
      <c r="D81" s="643"/>
      <c r="E81" s="643"/>
      <c r="F81" s="643"/>
      <c r="G81" s="643"/>
      <c r="H81" s="643"/>
      <c r="I81" s="643"/>
      <c r="J81" s="643"/>
      <c r="K81" s="643"/>
      <c r="L81" s="643"/>
      <c r="M81" s="643"/>
      <c r="N81" s="643"/>
      <c r="O81" s="218" t="s">
        <v>198</v>
      </c>
      <c r="P81" s="14" t="s">
        <v>197</v>
      </c>
      <c r="Q81" s="186" t="s">
        <v>196</v>
      </c>
      <c r="R81" s="14" t="s">
        <v>195</v>
      </c>
      <c r="S81" s="326" t="s">
        <v>58</v>
      </c>
      <c r="T81" s="14">
        <v>10</v>
      </c>
      <c r="U81" s="14">
        <v>3</v>
      </c>
      <c r="V81" s="9" t="s">
        <v>190</v>
      </c>
      <c r="W81" s="9"/>
      <c r="X81" s="352">
        <f t="shared" si="10"/>
        <v>10320</v>
      </c>
      <c r="Y81" s="352">
        <f t="shared" si="10"/>
        <v>0</v>
      </c>
      <c r="Z81" s="353">
        <f t="shared" si="10"/>
        <v>0</v>
      </c>
      <c r="AA81" s="7"/>
      <c r="AB81" s="3"/>
    </row>
    <row r="82" spans="1:28" ht="37.5" customHeight="1">
      <c r="A82" s="22"/>
      <c r="B82" s="648" t="s">
        <v>234</v>
      </c>
      <c r="C82" s="648"/>
      <c r="D82" s="648"/>
      <c r="E82" s="648"/>
      <c r="F82" s="648"/>
      <c r="G82" s="648"/>
      <c r="H82" s="648"/>
      <c r="I82" s="648"/>
      <c r="J82" s="648"/>
      <c r="K82" s="648"/>
      <c r="L82" s="648"/>
      <c r="M82" s="648"/>
      <c r="N82" s="648"/>
      <c r="O82" s="218" t="s">
        <v>198</v>
      </c>
      <c r="P82" s="14" t="s">
        <v>197</v>
      </c>
      <c r="Q82" s="186" t="s">
        <v>74</v>
      </c>
      <c r="R82" s="14" t="s">
        <v>195</v>
      </c>
      <c r="S82" s="326">
        <v>90055</v>
      </c>
      <c r="T82" s="14">
        <v>3</v>
      </c>
      <c r="U82" s="14">
        <v>9</v>
      </c>
      <c r="V82" s="9">
        <v>240</v>
      </c>
      <c r="W82" s="9"/>
      <c r="X82" s="354">
        <v>10320</v>
      </c>
      <c r="Y82" s="354">
        <v>0</v>
      </c>
      <c r="Z82" s="150">
        <v>0</v>
      </c>
      <c r="AA82" s="7"/>
      <c r="AB82" s="3"/>
    </row>
    <row r="83" spans="1:28" ht="55.5" customHeight="1">
      <c r="A83" s="22"/>
      <c r="B83" s="308"/>
      <c r="C83" s="309"/>
      <c r="D83" s="655" t="s">
        <v>77</v>
      </c>
      <c r="E83" s="655"/>
      <c r="F83" s="656"/>
      <c r="G83" s="656"/>
      <c r="H83" s="656"/>
      <c r="I83" s="656"/>
      <c r="J83" s="656"/>
      <c r="K83" s="656"/>
      <c r="L83" s="656"/>
      <c r="M83" s="656"/>
      <c r="N83" s="656"/>
      <c r="O83" s="218" t="s">
        <v>304</v>
      </c>
      <c r="P83" s="191" t="s">
        <v>297</v>
      </c>
      <c r="Q83" s="324" t="s">
        <v>194</v>
      </c>
      <c r="R83" s="191" t="s">
        <v>193</v>
      </c>
      <c r="S83" s="325" t="s">
        <v>192</v>
      </c>
      <c r="T83" s="191" t="s">
        <v>190</v>
      </c>
      <c r="U83" s="191" t="s">
        <v>190</v>
      </c>
      <c r="V83" s="247" t="s">
        <v>190</v>
      </c>
      <c r="W83" s="9"/>
      <c r="X83" s="350">
        <f>X84+X98+X95+X88</f>
        <v>2200689.12</v>
      </c>
      <c r="Y83" s="350">
        <f>Y84+Y98+Y88</f>
        <v>1605233.35</v>
      </c>
      <c r="Z83" s="351">
        <f>Z84+Z98+Z88</f>
        <v>1496198.53</v>
      </c>
      <c r="AA83" s="7"/>
      <c r="AB83" s="3"/>
    </row>
    <row r="84" spans="1:28" ht="29.25" customHeight="1">
      <c r="A84" s="22"/>
      <c r="B84" s="301"/>
      <c r="C84" s="302"/>
      <c r="D84" s="310"/>
      <c r="E84" s="312"/>
      <c r="F84" s="651" t="s">
        <v>311</v>
      </c>
      <c r="G84" s="647"/>
      <c r="H84" s="647"/>
      <c r="I84" s="647"/>
      <c r="J84" s="647"/>
      <c r="K84" s="647"/>
      <c r="L84" s="647"/>
      <c r="M84" s="647"/>
      <c r="N84" s="647"/>
      <c r="O84" s="218" t="s">
        <v>310</v>
      </c>
      <c r="P84" s="14" t="s">
        <v>297</v>
      </c>
      <c r="Q84" s="186" t="s">
        <v>194</v>
      </c>
      <c r="R84" s="14" t="s">
        <v>195</v>
      </c>
      <c r="S84" s="326" t="s">
        <v>192</v>
      </c>
      <c r="T84" s="14">
        <v>1</v>
      </c>
      <c r="U84" s="14">
        <v>2</v>
      </c>
      <c r="V84" s="9" t="s">
        <v>190</v>
      </c>
      <c r="W84" s="9"/>
      <c r="X84" s="352">
        <f>X85</f>
        <v>500000</v>
      </c>
      <c r="Y84" s="352">
        <f>Y85</f>
        <v>450000</v>
      </c>
      <c r="Z84" s="353">
        <f>Z85</f>
        <v>450000</v>
      </c>
      <c r="AA84" s="7"/>
      <c r="AB84" s="3"/>
    </row>
    <row r="85" spans="1:28" ht="15" customHeight="1">
      <c r="A85" s="22"/>
      <c r="B85" s="303"/>
      <c r="C85" s="304"/>
      <c r="D85" s="313"/>
      <c r="E85" s="314"/>
      <c r="F85" s="332"/>
      <c r="G85" s="647" t="s">
        <v>89</v>
      </c>
      <c r="H85" s="647"/>
      <c r="I85" s="647"/>
      <c r="J85" s="647"/>
      <c r="K85" s="647"/>
      <c r="L85" s="647"/>
      <c r="M85" s="647"/>
      <c r="N85" s="647"/>
      <c r="O85" s="218" t="s">
        <v>308</v>
      </c>
      <c r="P85" s="14" t="s">
        <v>297</v>
      </c>
      <c r="Q85" s="186" t="s">
        <v>194</v>
      </c>
      <c r="R85" s="14" t="s">
        <v>195</v>
      </c>
      <c r="S85" s="326">
        <v>10001</v>
      </c>
      <c r="T85" s="14">
        <v>1</v>
      </c>
      <c r="U85" s="14">
        <v>2</v>
      </c>
      <c r="V85" s="9" t="s">
        <v>190</v>
      </c>
      <c r="W85" s="9"/>
      <c r="X85" s="352">
        <f>SUM(X86)</f>
        <v>500000</v>
      </c>
      <c r="Y85" s="352">
        <f>SUM(Y86)</f>
        <v>450000</v>
      </c>
      <c r="Z85" s="353">
        <f>SUM(Z86)</f>
        <v>450000</v>
      </c>
      <c r="AA85" s="7"/>
      <c r="AB85" s="3"/>
    </row>
    <row r="86" spans="1:28" ht="28.5" customHeight="1">
      <c r="A86" s="22"/>
      <c r="B86" s="303"/>
      <c r="C86" s="304"/>
      <c r="D86" s="313"/>
      <c r="E86" s="501"/>
      <c r="F86" s="332"/>
      <c r="G86" s="487"/>
      <c r="H86" s="487"/>
      <c r="I86" s="487"/>
      <c r="J86" s="487"/>
      <c r="K86" s="487"/>
      <c r="L86" s="487"/>
      <c r="M86" s="487" t="s">
        <v>300</v>
      </c>
      <c r="N86" s="487"/>
      <c r="O86" s="218"/>
      <c r="P86" s="14">
        <v>86</v>
      </c>
      <c r="Q86" s="186">
        <v>0</v>
      </c>
      <c r="R86" s="14">
        <v>1</v>
      </c>
      <c r="S86" s="326">
        <v>10001</v>
      </c>
      <c r="T86" s="14">
        <v>1</v>
      </c>
      <c r="U86" s="14">
        <v>2</v>
      </c>
      <c r="V86" s="9">
        <v>120</v>
      </c>
      <c r="W86" s="9"/>
      <c r="X86" s="352">
        <v>500000</v>
      </c>
      <c r="Y86" s="352">
        <v>450000</v>
      </c>
      <c r="Z86" s="353">
        <v>450000</v>
      </c>
      <c r="AA86" s="7"/>
      <c r="AB86" s="3"/>
    </row>
    <row r="87" spans="1:28" ht="15" hidden="1" customHeight="1">
      <c r="A87" s="22"/>
      <c r="B87" s="303"/>
      <c r="C87" s="304"/>
      <c r="D87" s="313"/>
      <c r="E87" s="501"/>
      <c r="F87" s="332"/>
      <c r="G87" s="487"/>
      <c r="H87" s="487"/>
      <c r="I87" s="487"/>
      <c r="J87" s="487"/>
      <c r="K87" s="487"/>
      <c r="L87" s="487"/>
      <c r="M87" s="487" t="s">
        <v>311</v>
      </c>
      <c r="N87" s="487"/>
      <c r="O87" s="218"/>
      <c r="P87" s="14">
        <v>86</v>
      </c>
      <c r="Q87" s="186">
        <v>0</v>
      </c>
      <c r="R87" s="14">
        <v>1</v>
      </c>
      <c r="S87" s="326">
        <v>0</v>
      </c>
      <c r="T87" s="14"/>
      <c r="U87" s="14"/>
      <c r="V87" s="9"/>
      <c r="W87" s="9"/>
      <c r="X87" s="352">
        <v>0</v>
      </c>
      <c r="Y87" s="352">
        <v>0</v>
      </c>
      <c r="Z87" s="353">
        <v>0</v>
      </c>
      <c r="AA87" s="7"/>
      <c r="AB87" s="3"/>
    </row>
    <row r="88" spans="1:28" ht="15" customHeight="1">
      <c r="A88" s="22"/>
      <c r="B88" s="303"/>
      <c r="C88" s="304"/>
      <c r="D88" s="313"/>
      <c r="E88" s="501"/>
      <c r="F88" s="332"/>
      <c r="G88" s="487"/>
      <c r="H88" s="487"/>
      <c r="I88" s="487"/>
      <c r="J88" s="487"/>
      <c r="K88" s="487"/>
      <c r="L88" s="487"/>
      <c r="M88" s="487" t="s">
        <v>309</v>
      </c>
      <c r="N88" s="487"/>
      <c r="O88" s="218"/>
      <c r="P88" s="14">
        <v>86</v>
      </c>
      <c r="Q88" s="186">
        <v>0</v>
      </c>
      <c r="R88" s="14">
        <v>1</v>
      </c>
      <c r="S88" s="326">
        <v>10002</v>
      </c>
      <c r="T88" s="14"/>
      <c r="U88" s="14"/>
      <c r="V88" s="9"/>
      <c r="W88" s="9"/>
      <c r="X88" s="352">
        <f>SUM(X89+X93)</f>
        <v>1606744.12</v>
      </c>
      <c r="Y88" s="352">
        <f>SUM(Y89)</f>
        <v>1065297.3500000001</v>
      </c>
      <c r="Z88" s="353">
        <f>SUM(Z89)</f>
        <v>956262.53</v>
      </c>
      <c r="AA88" s="7"/>
      <c r="AB88" s="3"/>
    </row>
    <row r="89" spans="1:28" ht="43.5" customHeight="1">
      <c r="A89" s="22"/>
      <c r="B89" s="643" t="s">
        <v>312</v>
      </c>
      <c r="C89" s="643"/>
      <c r="D89" s="643"/>
      <c r="E89" s="643"/>
      <c r="F89" s="643"/>
      <c r="G89" s="643"/>
      <c r="H89" s="643"/>
      <c r="I89" s="643"/>
      <c r="J89" s="643"/>
      <c r="K89" s="643"/>
      <c r="L89" s="643"/>
      <c r="M89" s="643"/>
      <c r="N89" s="643"/>
      <c r="O89" s="218" t="s">
        <v>308</v>
      </c>
      <c r="P89" s="14" t="s">
        <v>297</v>
      </c>
      <c r="Q89" s="186" t="s">
        <v>194</v>
      </c>
      <c r="R89" s="14" t="s">
        <v>195</v>
      </c>
      <c r="S89" s="326" t="s">
        <v>307</v>
      </c>
      <c r="T89" s="14">
        <v>1</v>
      </c>
      <c r="U89" s="14">
        <v>4</v>
      </c>
      <c r="V89" s="9" t="s">
        <v>190</v>
      </c>
      <c r="W89" s="9"/>
      <c r="X89" s="352">
        <f>X90+X91+X92</f>
        <v>1537144.12</v>
      </c>
      <c r="Y89" s="352">
        <f>Y90+Y91</f>
        <v>1065297.3500000001</v>
      </c>
      <c r="Z89" s="353">
        <f>Z90+Z91</f>
        <v>956262.53</v>
      </c>
      <c r="AA89" s="7"/>
      <c r="AB89" s="3"/>
    </row>
    <row r="90" spans="1:28" ht="29.25" customHeight="1">
      <c r="A90" s="22"/>
      <c r="B90" s="643" t="s">
        <v>300</v>
      </c>
      <c r="C90" s="643"/>
      <c r="D90" s="643"/>
      <c r="E90" s="643"/>
      <c r="F90" s="643"/>
      <c r="G90" s="643"/>
      <c r="H90" s="643"/>
      <c r="I90" s="643"/>
      <c r="J90" s="643"/>
      <c r="K90" s="643"/>
      <c r="L90" s="643"/>
      <c r="M90" s="643"/>
      <c r="N90" s="643"/>
      <c r="O90" s="218" t="s">
        <v>308</v>
      </c>
      <c r="P90" s="14" t="s">
        <v>297</v>
      </c>
      <c r="Q90" s="186" t="s">
        <v>194</v>
      </c>
      <c r="R90" s="14" t="s">
        <v>195</v>
      </c>
      <c r="S90" s="326" t="s">
        <v>307</v>
      </c>
      <c r="T90" s="14">
        <v>1</v>
      </c>
      <c r="U90" s="14">
        <v>4</v>
      </c>
      <c r="V90" s="9" t="s">
        <v>299</v>
      </c>
      <c r="W90" s="9"/>
      <c r="X90" s="354">
        <v>1105000</v>
      </c>
      <c r="Y90" s="354">
        <v>900000</v>
      </c>
      <c r="Z90" s="150">
        <v>920000</v>
      </c>
      <c r="AA90" s="7"/>
      <c r="AB90" s="3"/>
    </row>
    <row r="91" spans="1:28" ht="29.25" customHeight="1">
      <c r="A91" s="22"/>
      <c r="B91" s="303"/>
      <c r="C91" s="303"/>
      <c r="D91" s="303"/>
      <c r="E91" s="303"/>
      <c r="F91" s="303"/>
      <c r="G91" s="303"/>
      <c r="H91" s="303"/>
      <c r="I91" s="303"/>
      <c r="J91" s="303"/>
      <c r="K91" s="303"/>
      <c r="L91" s="303"/>
      <c r="M91" s="303" t="s">
        <v>234</v>
      </c>
      <c r="N91" s="303"/>
      <c r="O91" s="218"/>
      <c r="P91" s="14">
        <v>86</v>
      </c>
      <c r="Q91" s="186">
        <v>0</v>
      </c>
      <c r="R91" s="14">
        <v>1</v>
      </c>
      <c r="S91" s="326">
        <v>10002</v>
      </c>
      <c r="T91" s="14">
        <v>1</v>
      </c>
      <c r="U91" s="14">
        <v>4</v>
      </c>
      <c r="V91" s="9">
        <v>240</v>
      </c>
      <c r="W91" s="9"/>
      <c r="X91" s="354">
        <v>431953.12</v>
      </c>
      <c r="Y91" s="354">
        <v>165297.35</v>
      </c>
      <c r="Z91" s="150">
        <v>36262.53</v>
      </c>
      <c r="AA91" s="7"/>
      <c r="AB91" s="3"/>
    </row>
    <row r="92" spans="1:28" ht="29.25" customHeight="1">
      <c r="A92" s="22"/>
      <c r="B92" s="303"/>
      <c r="C92" s="303"/>
      <c r="D92" s="303"/>
      <c r="E92" s="303"/>
      <c r="F92" s="303"/>
      <c r="G92" s="303"/>
      <c r="H92" s="303"/>
      <c r="I92" s="303"/>
      <c r="J92" s="303"/>
      <c r="K92" s="303"/>
      <c r="L92" s="303"/>
      <c r="M92" s="303" t="s">
        <v>168</v>
      </c>
      <c r="N92" s="303"/>
      <c r="O92" s="218"/>
      <c r="P92" s="14">
        <v>86</v>
      </c>
      <c r="Q92" s="186">
        <v>0</v>
      </c>
      <c r="R92" s="14">
        <v>1</v>
      </c>
      <c r="S92" s="326">
        <v>10002</v>
      </c>
      <c r="T92" s="14">
        <v>1</v>
      </c>
      <c r="U92" s="14">
        <v>4</v>
      </c>
      <c r="V92" s="9">
        <v>850</v>
      </c>
      <c r="W92" s="9"/>
      <c r="X92" s="354">
        <v>191</v>
      </c>
      <c r="Y92" s="354">
        <v>0</v>
      </c>
      <c r="Z92" s="150">
        <v>0</v>
      </c>
      <c r="AA92" s="7"/>
      <c r="AB92" s="3"/>
    </row>
    <row r="93" spans="1:28" ht="29.25" customHeight="1">
      <c r="A93" s="22"/>
      <c r="B93" s="303"/>
      <c r="C93" s="303"/>
      <c r="D93" s="303"/>
      <c r="E93" s="303"/>
      <c r="F93" s="303"/>
      <c r="G93" s="303"/>
      <c r="H93" s="303"/>
      <c r="I93" s="303"/>
      <c r="J93" s="303"/>
      <c r="K93" s="303"/>
      <c r="L93" s="303"/>
      <c r="M93" s="303" t="s">
        <v>75</v>
      </c>
      <c r="N93" s="303"/>
      <c r="O93" s="218"/>
      <c r="P93" s="14">
        <v>86</v>
      </c>
      <c r="Q93" s="186">
        <v>0</v>
      </c>
      <c r="R93" s="14">
        <v>1</v>
      </c>
      <c r="S93" s="326">
        <v>88888</v>
      </c>
      <c r="T93" s="14">
        <v>1</v>
      </c>
      <c r="U93" s="14">
        <v>4</v>
      </c>
      <c r="V93" s="9"/>
      <c r="W93" s="9"/>
      <c r="X93" s="502">
        <f>SUM(X94)</f>
        <v>69600</v>
      </c>
      <c r="Y93" s="502"/>
      <c r="Z93" s="503"/>
      <c r="AA93" s="7"/>
      <c r="AB93" s="3"/>
    </row>
    <row r="94" spans="1:28" ht="29.25" customHeight="1">
      <c r="A94" s="22"/>
      <c r="B94" s="303"/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 t="s">
        <v>300</v>
      </c>
      <c r="N94" s="303"/>
      <c r="O94" s="218"/>
      <c r="P94" s="14">
        <v>86</v>
      </c>
      <c r="Q94" s="186">
        <v>0</v>
      </c>
      <c r="R94" s="14">
        <v>1</v>
      </c>
      <c r="S94" s="326">
        <v>88888</v>
      </c>
      <c r="T94" s="14">
        <v>1</v>
      </c>
      <c r="U94" s="14">
        <v>4</v>
      </c>
      <c r="V94" s="9">
        <v>120</v>
      </c>
      <c r="W94" s="9"/>
      <c r="X94" s="354">
        <v>69600</v>
      </c>
      <c r="Y94" s="354">
        <v>0</v>
      </c>
      <c r="Z94" s="150">
        <v>0</v>
      </c>
      <c r="AA94" s="7"/>
      <c r="AB94" s="3"/>
    </row>
    <row r="95" spans="1:28" ht="29.25" customHeight="1">
      <c r="A95" s="22"/>
      <c r="B95" s="303"/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 t="s">
        <v>91</v>
      </c>
      <c r="N95" s="303"/>
      <c r="O95" s="218"/>
      <c r="P95" s="14">
        <v>86</v>
      </c>
      <c r="Q95" s="186">
        <v>0</v>
      </c>
      <c r="R95" s="14">
        <v>7</v>
      </c>
      <c r="S95" s="326">
        <v>0</v>
      </c>
      <c r="T95" s="14">
        <v>1</v>
      </c>
      <c r="U95" s="14">
        <v>13</v>
      </c>
      <c r="V95" s="9"/>
      <c r="W95" s="9"/>
      <c r="X95" s="502">
        <f>SUM(X96)</f>
        <v>4009</v>
      </c>
      <c r="Y95" s="502"/>
      <c r="Z95" s="503"/>
      <c r="AA95" s="7"/>
      <c r="AB95" s="3"/>
    </row>
    <row r="96" spans="1:28" ht="29.25" customHeight="1">
      <c r="A96" s="22"/>
      <c r="B96" s="303"/>
      <c r="C96" s="303"/>
      <c r="D96" s="303"/>
      <c r="E96" s="303"/>
      <c r="F96" s="303"/>
      <c r="G96" s="303"/>
      <c r="H96" s="303"/>
      <c r="I96" s="303"/>
      <c r="J96" s="303"/>
      <c r="K96" s="303"/>
      <c r="L96" s="303"/>
      <c r="M96" s="303" t="s">
        <v>68</v>
      </c>
      <c r="N96" s="303"/>
      <c r="O96" s="218"/>
      <c r="P96" s="14">
        <v>86</v>
      </c>
      <c r="Q96" s="186">
        <v>0</v>
      </c>
      <c r="R96" s="14">
        <v>7</v>
      </c>
      <c r="S96" s="326">
        <v>95555</v>
      </c>
      <c r="T96" s="14">
        <v>1</v>
      </c>
      <c r="U96" s="14">
        <v>13</v>
      </c>
      <c r="V96" s="9"/>
      <c r="W96" s="9"/>
      <c r="X96" s="502">
        <f>SUM(X97)</f>
        <v>4009</v>
      </c>
      <c r="Y96" s="502"/>
      <c r="Z96" s="503"/>
      <c r="AA96" s="7"/>
      <c r="AB96" s="3"/>
    </row>
    <row r="97" spans="1:28" ht="29.25" customHeight="1">
      <c r="A97" s="22"/>
      <c r="B97" s="648" t="s">
        <v>54</v>
      </c>
      <c r="C97" s="648"/>
      <c r="D97" s="648"/>
      <c r="E97" s="648"/>
      <c r="F97" s="648"/>
      <c r="G97" s="648"/>
      <c r="H97" s="648"/>
      <c r="I97" s="648"/>
      <c r="J97" s="648"/>
      <c r="K97" s="648"/>
      <c r="L97" s="648"/>
      <c r="M97" s="648"/>
      <c r="N97" s="648"/>
      <c r="O97" s="218" t="s">
        <v>308</v>
      </c>
      <c r="P97" s="14" t="s">
        <v>297</v>
      </c>
      <c r="Q97" s="186" t="s">
        <v>194</v>
      </c>
      <c r="R97" s="14">
        <v>7</v>
      </c>
      <c r="S97" s="326">
        <v>95555</v>
      </c>
      <c r="T97" s="14">
        <v>1</v>
      </c>
      <c r="U97" s="14">
        <v>13</v>
      </c>
      <c r="V97" s="9">
        <v>850</v>
      </c>
      <c r="W97" s="9"/>
      <c r="X97" s="354">
        <v>4009</v>
      </c>
      <c r="Y97" s="354">
        <v>0</v>
      </c>
      <c r="Z97" s="150">
        <v>0</v>
      </c>
      <c r="AA97" s="7"/>
      <c r="AB97" s="3"/>
    </row>
    <row r="98" spans="1:28" ht="29.25" customHeight="1">
      <c r="A98" s="22"/>
      <c r="B98" s="308"/>
      <c r="C98" s="309"/>
      <c r="D98" s="310"/>
      <c r="E98" s="312"/>
      <c r="F98" s="657" t="s">
        <v>303</v>
      </c>
      <c r="G98" s="654"/>
      <c r="H98" s="654"/>
      <c r="I98" s="654"/>
      <c r="J98" s="654"/>
      <c r="K98" s="654"/>
      <c r="L98" s="654"/>
      <c r="M98" s="654"/>
      <c r="N98" s="654"/>
      <c r="O98" s="218" t="s">
        <v>302</v>
      </c>
      <c r="P98" s="14" t="s">
        <v>297</v>
      </c>
      <c r="Q98" s="186" t="s">
        <v>194</v>
      </c>
      <c r="R98" s="14" t="s">
        <v>296</v>
      </c>
      <c r="S98" s="326" t="s">
        <v>192</v>
      </c>
      <c r="T98" s="14" t="s">
        <v>190</v>
      </c>
      <c r="U98" s="14" t="s">
        <v>190</v>
      </c>
      <c r="V98" s="9" t="s">
        <v>190</v>
      </c>
      <c r="W98" s="9"/>
      <c r="X98" s="352">
        <f t="shared" ref="X98:Z99" si="11">X99</f>
        <v>89936</v>
      </c>
      <c r="Y98" s="352">
        <f t="shared" si="11"/>
        <v>89936</v>
      </c>
      <c r="Z98" s="353">
        <f t="shared" si="11"/>
        <v>89936</v>
      </c>
      <c r="AA98" s="7"/>
      <c r="AB98" s="3"/>
    </row>
    <row r="99" spans="1:28" ht="29.25" customHeight="1">
      <c r="A99" s="22"/>
      <c r="B99" s="303"/>
      <c r="C99" s="304"/>
      <c r="D99" s="313"/>
      <c r="E99" s="314"/>
      <c r="F99" s="332"/>
      <c r="G99" s="647" t="s">
        <v>301</v>
      </c>
      <c r="H99" s="647"/>
      <c r="I99" s="647"/>
      <c r="J99" s="647"/>
      <c r="K99" s="647"/>
      <c r="L99" s="647"/>
      <c r="M99" s="647"/>
      <c r="N99" s="647"/>
      <c r="O99" s="218" t="s">
        <v>298</v>
      </c>
      <c r="P99" s="14" t="s">
        <v>297</v>
      </c>
      <c r="Q99" s="186" t="s">
        <v>194</v>
      </c>
      <c r="R99" s="14" t="s">
        <v>296</v>
      </c>
      <c r="S99" s="326" t="s">
        <v>295</v>
      </c>
      <c r="T99" s="14" t="s">
        <v>190</v>
      </c>
      <c r="U99" s="14" t="s">
        <v>190</v>
      </c>
      <c r="V99" s="9" t="s">
        <v>190</v>
      </c>
      <c r="W99" s="9"/>
      <c r="X99" s="352">
        <f t="shared" si="11"/>
        <v>89936</v>
      </c>
      <c r="Y99" s="352">
        <f t="shared" si="11"/>
        <v>89936</v>
      </c>
      <c r="Z99" s="353">
        <f t="shared" si="11"/>
        <v>89936</v>
      </c>
      <c r="AA99" s="7"/>
      <c r="AB99" s="3"/>
    </row>
    <row r="100" spans="1:28" ht="15" customHeight="1">
      <c r="A100" s="22"/>
      <c r="B100" s="643" t="s">
        <v>305</v>
      </c>
      <c r="C100" s="643"/>
      <c r="D100" s="643"/>
      <c r="E100" s="643"/>
      <c r="F100" s="643"/>
      <c r="G100" s="643"/>
      <c r="H100" s="643"/>
      <c r="I100" s="643"/>
      <c r="J100" s="643"/>
      <c r="K100" s="643"/>
      <c r="L100" s="643"/>
      <c r="M100" s="643"/>
      <c r="N100" s="643"/>
      <c r="O100" s="218" t="s">
        <v>298</v>
      </c>
      <c r="P100" s="14" t="s">
        <v>297</v>
      </c>
      <c r="Q100" s="186" t="s">
        <v>194</v>
      </c>
      <c r="R100" s="14" t="s">
        <v>296</v>
      </c>
      <c r="S100" s="326" t="s">
        <v>295</v>
      </c>
      <c r="T100" s="14">
        <v>2</v>
      </c>
      <c r="U100" s="14">
        <v>3</v>
      </c>
      <c r="V100" s="9" t="s">
        <v>190</v>
      </c>
      <c r="W100" s="9"/>
      <c r="X100" s="352">
        <f>X101+X102</f>
        <v>89936</v>
      </c>
      <c r="Y100" s="352">
        <f>Y101+Y102</f>
        <v>89936</v>
      </c>
      <c r="Z100" s="353">
        <f>Z101+Z102</f>
        <v>89936</v>
      </c>
      <c r="AA100" s="7"/>
      <c r="AB100" s="3"/>
    </row>
    <row r="101" spans="1:28" ht="29.25" customHeight="1">
      <c r="A101" s="22"/>
      <c r="B101" s="643" t="s">
        <v>300</v>
      </c>
      <c r="C101" s="643"/>
      <c r="D101" s="643"/>
      <c r="E101" s="643"/>
      <c r="F101" s="643"/>
      <c r="G101" s="643"/>
      <c r="H101" s="643"/>
      <c r="I101" s="643"/>
      <c r="J101" s="643"/>
      <c r="K101" s="643"/>
      <c r="L101" s="643"/>
      <c r="M101" s="643"/>
      <c r="N101" s="643"/>
      <c r="O101" s="218" t="s">
        <v>298</v>
      </c>
      <c r="P101" s="14" t="s">
        <v>297</v>
      </c>
      <c r="Q101" s="186" t="s">
        <v>194</v>
      </c>
      <c r="R101" s="14" t="s">
        <v>296</v>
      </c>
      <c r="S101" s="326" t="s">
        <v>295</v>
      </c>
      <c r="T101" s="14">
        <v>2</v>
      </c>
      <c r="U101" s="14">
        <v>3</v>
      </c>
      <c r="V101" s="9" t="s">
        <v>299</v>
      </c>
      <c r="W101" s="9"/>
      <c r="X101" s="354">
        <v>85932</v>
      </c>
      <c r="Y101" s="354">
        <v>85932</v>
      </c>
      <c r="Z101" s="150">
        <v>85932</v>
      </c>
      <c r="AA101" s="7"/>
      <c r="AB101" s="3"/>
    </row>
    <row r="102" spans="1:28" ht="38.25" customHeight="1">
      <c r="A102" s="22"/>
      <c r="B102" s="303"/>
      <c r="C102" s="303"/>
      <c r="D102" s="303"/>
      <c r="E102" s="303"/>
      <c r="F102" s="303"/>
      <c r="G102" s="303"/>
      <c r="H102" s="303"/>
      <c r="I102" s="303"/>
      <c r="J102" s="303"/>
      <c r="K102" s="303"/>
      <c r="L102" s="303"/>
      <c r="M102" s="303" t="s">
        <v>234</v>
      </c>
      <c r="N102" s="303"/>
      <c r="O102" s="218"/>
      <c r="P102" s="14">
        <v>86</v>
      </c>
      <c r="Q102" s="186">
        <v>0</v>
      </c>
      <c r="R102" s="14">
        <v>4</v>
      </c>
      <c r="S102" s="326">
        <v>51180</v>
      </c>
      <c r="T102" s="14">
        <v>2</v>
      </c>
      <c r="U102" s="14">
        <v>3</v>
      </c>
      <c r="V102" s="9">
        <v>240</v>
      </c>
      <c r="W102" s="9"/>
      <c r="X102" s="354">
        <v>4004</v>
      </c>
      <c r="Y102" s="354">
        <v>4004</v>
      </c>
      <c r="Z102" s="150">
        <v>4004</v>
      </c>
      <c r="AA102" s="7"/>
      <c r="AB102" s="3"/>
    </row>
    <row r="103" spans="1:28" ht="38.25" customHeight="1">
      <c r="A103" s="22"/>
      <c r="B103" s="303"/>
      <c r="C103" s="303"/>
      <c r="D103" s="303"/>
      <c r="E103" s="303"/>
      <c r="F103" s="303"/>
      <c r="G103" s="303"/>
      <c r="H103" s="303"/>
      <c r="I103" s="303"/>
      <c r="J103" s="303"/>
      <c r="K103" s="303"/>
      <c r="L103" s="303"/>
      <c r="M103" s="552" t="s">
        <v>176</v>
      </c>
      <c r="N103" s="303"/>
      <c r="O103" s="218"/>
      <c r="P103" s="14">
        <v>85</v>
      </c>
      <c r="Q103" s="560">
        <v>0</v>
      </c>
      <c r="R103" s="561">
        <v>0</v>
      </c>
      <c r="S103" s="562">
        <v>0</v>
      </c>
      <c r="T103" s="561"/>
      <c r="U103" s="561"/>
      <c r="V103" s="563"/>
      <c r="W103" s="563"/>
      <c r="X103" s="564">
        <f>SUM(X104)</f>
        <v>1000</v>
      </c>
      <c r="Y103" s="564">
        <v>0</v>
      </c>
      <c r="Z103" s="554">
        <v>0</v>
      </c>
      <c r="AA103" s="7"/>
      <c r="AB103" s="3"/>
    </row>
    <row r="104" spans="1:28" ht="75" customHeight="1">
      <c r="A104" s="22"/>
      <c r="B104" s="303"/>
      <c r="C104" s="303"/>
      <c r="D104" s="303"/>
      <c r="E104" s="303"/>
      <c r="F104" s="303"/>
      <c r="G104" s="303"/>
      <c r="H104" s="303"/>
      <c r="I104" s="303"/>
      <c r="J104" s="303"/>
      <c r="K104" s="303"/>
      <c r="L104" s="303"/>
      <c r="M104" s="550" t="s">
        <v>78</v>
      </c>
      <c r="N104" s="303"/>
      <c r="O104" s="218"/>
      <c r="P104" s="14">
        <v>85</v>
      </c>
      <c r="Q104" s="186">
        <v>0</v>
      </c>
      <c r="R104" s="14">
        <v>0</v>
      </c>
      <c r="S104" s="326">
        <v>0</v>
      </c>
      <c r="T104" s="14">
        <v>14</v>
      </c>
      <c r="U104" s="14">
        <v>3</v>
      </c>
      <c r="V104" s="9"/>
      <c r="W104" s="9"/>
      <c r="X104" s="502">
        <f>SUM(X105)</f>
        <v>1000</v>
      </c>
      <c r="Y104" s="502">
        <v>0</v>
      </c>
      <c r="Z104" s="503">
        <v>0</v>
      </c>
      <c r="AA104" s="7"/>
      <c r="AB104" s="3"/>
    </row>
    <row r="105" spans="1:28" ht="38.25" customHeight="1">
      <c r="A105" s="22"/>
      <c r="B105" s="303"/>
      <c r="C105" s="303"/>
      <c r="D105" s="303"/>
      <c r="E105" s="303"/>
      <c r="F105" s="303"/>
      <c r="G105" s="303"/>
      <c r="H105" s="303"/>
      <c r="I105" s="303"/>
      <c r="J105" s="303"/>
      <c r="K105" s="303"/>
      <c r="L105" s="303"/>
      <c r="M105" s="550" t="s">
        <v>271</v>
      </c>
      <c r="N105" s="303"/>
      <c r="O105" s="218"/>
      <c r="P105" s="14">
        <v>85</v>
      </c>
      <c r="Q105" s="186">
        <v>3</v>
      </c>
      <c r="R105" s="14">
        <v>0</v>
      </c>
      <c r="S105" s="326">
        <v>0</v>
      </c>
      <c r="T105" s="14">
        <v>14</v>
      </c>
      <c r="U105" s="14">
        <v>3</v>
      </c>
      <c r="V105" s="9"/>
      <c r="W105" s="9"/>
      <c r="X105" s="502">
        <f>SUM(X106)</f>
        <v>1000</v>
      </c>
      <c r="Y105" s="502">
        <v>0</v>
      </c>
      <c r="Z105" s="503">
        <v>0</v>
      </c>
      <c r="AA105" s="7"/>
      <c r="AB105" s="3"/>
    </row>
    <row r="106" spans="1:28" ht="38.25" customHeight="1">
      <c r="A106" s="22"/>
      <c r="B106" s="303"/>
      <c r="C106" s="303"/>
      <c r="D106" s="303"/>
      <c r="E106" s="303"/>
      <c r="F106" s="303"/>
      <c r="G106" s="303"/>
      <c r="H106" s="303"/>
      <c r="I106" s="303"/>
      <c r="J106" s="303"/>
      <c r="K106" s="303"/>
      <c r="L106" s="303"/>
      <c r="M106" s="550" t="s">
        <v>177</v>
      </c>
      <c r="N106" s="303"/>
      <c r="O106" s="218"/>
      <c r="P106" s="14">
        <v>85</v>
      </c>
      <c r="Q106" s="186">
        <v>3</v>
      </c>
      <c r="R106" s="14">
        <v>5</v>
      </c>
      <c r="S106" s="326">
        <v>0</v>
      </c>
      <c r="T106" s="14">
        <v>14</v>
      </c>
      <c r="U106" s="14">
        <v>3</v>
      </c>
      <c r="V106" s="9"/>
      <c r="W106" s="9"/>
      <c r="X106" s="502">
        <f>SUM(X107)</f>
        <v>1000</v>
      </c>
      <c r="Y106" s="502">
        <v>0</v>
      </c>
      <c r="Z106" s="503">
        <v>0</v>
      </c>
      <c r="AA106" s="7"/>
      <c r="AB106" s="3"/>
    </row>
    <row r="107" spans="1:28" ht="38.25" customHeight="1">
      <c r="A107" s="22"/>
      <c r="B107" s="303"/>
      <c r="C107" s="303"/>
      <c r="D107" s="303"/>
      <c r="E107" s="303"/>
      <c r="F107" s="303"/>
      <c r="G107" s="303"/>
      <c r="H107" s="303"/>
      <c r="I107" s="303"/>
      <c r="J107" s="303"/>
      <c r="K107" s="303"/>
      <c r="L107" s="303"/>
      <c r="M107" s="559" t="s">
        <v>178</v>
      </c>
      <c r="N107" s="303"/>
      <c r="O107" s="218"/>
      <c r="P107" s="14">
        <v>85</v>
      </c>
      <c r="Q107" s="186">
        <v>3</v>
      </c>
      <c r="R107" s="14">
        <v>5</v>
      </c>
      <c r="S107" s="326">
        <v>60004</v>
      </c>
      <c r="T107" s="14">
        <v>14</v>
      </c>
      <c r="U107" s="14">
        <v>3</v>
      </c>
      <c r="V107" s="9"/>
      <c r="W107" s="9"/>
      <c r="X107" s="502">
        <f>SUM(X108)</f>
        <v>1000</v>
      </c>
      <c r="Y107" s="502">
        <v>0</v>
      </c>
      <c r="Z107" s="503">
        <v>0</v>
      </c>
      <c r="AA107" s="7"/>
      <c r="AB107" s="3"/>
    </row>
    <row r="108" spans="1:28" ht="29.25" customHeight="1">
      <c r="A108" s="22"/>
      <c r="B108" s="648" t="s">
        <v>567</v>
      </c>
      <c r="C108" s="648"/>
      <c r="D108" s="648"/>
      <c r="E108" s="648"/>
      <c r="F108" s="648"/>
      <c r="G108" s="648"/>
      <c r="H108" s="648"/>
      <c r="I108" s="648"/>
      <c r="J108" s="648"/>
      <c r="K108" s="648"/>
      <c r="L108" s="648"/>
      <c r="M108" s="648"/>
      <c r="N108" s="648"/>
      <c r="O108" s="218" t="s">
        <v>298</v>
      </c>
      <c r="P108" s="14">
        <v>85</v>
      </c>
      <c r="Q108" s="186">
        <v>3</v>
      </c>
      <c r="R108" s="14">
        <v>5</v>
      </c>
      <c r="S108" s="326">
        <v>60004</v>
      </c>
      <c r="T108" s="14">
        <v>14</v>
      </c>
      <c r="U108" s="14">
        <v>3</v>
      </c>
      <c r="V108" s="9">
        <v>540</v>
      </c>
      <c r="W108" s="9"/>
      <c r="X108" s="354">
        <v>1000</v>
      </c>
      <c r="Y108" s="354">
        <v>0</v>
      </c>
      <c r="Z108" s="150">
        <v>0</v>
      </c>
      <c r="AA108" s="7"/>
      <c r="AB108" s="3"/>
    </row>
    <row r="109" spans="1:28" ht="15" customHeight="1" thickBot="1">
      <c r="A109" s="22"/>
      <c r="B109" s="334"/>
      <c r="C109" s="335"/>
      <c r="D109" s="658" t="s">
        <v>191</v>
      </c>
      <c r="E109" s="658"/>
      <c r="F109" s="658"/>
      <c r="G109" s="658"/>
      <c r="H109" s="658"/>
      <c r="I109" s="658"/>
      <c r="J109" s="658"/>
      <c r="K109" s="658"/>
      <c r="L109" s="658"/>
      <c r="M109" s="658"/>
      <c r="N109" s="658"/>
      <c r="O109" s="336" t="s">
        <v>342</v>
      </c>
      <c r="P109" s="337" t="s">
        <v>343</v>
      </c>
      <c r="Q109" s="338" t="s">
        <v>194</v>
      </c>
      <c r="R109" s="337" t="s">
        <v>193</v>
      </c>
      <c r="S109" s="339" t="s">
        <v>192</v>
      </c>
      <c r="T109" s="337" t="s">
        <v>190</v>
      </c>
      <c r="U109" s="337" t="s">
        <v>190</v>
      </c>
      <c r="V109" s="340" t="s">
        <v>190</v>
      </c>
      <c r="W109" s="341"/>
      <c r="X109" s="357">
        <f ca="1">Ведом!X131</f>
        <v>0</v>
      </c>
      <c r="Y109" s="357">
        <f ca="1">Ведом!Y131</f>
        <v>89702.7631501961</v>
      </c>
      <c r="Z109" s="358">
        <f ca="1">Ведом!Z131</f>
        <v>200737.01730440318</v>
      </c>
      <c r="AA109" s="7"/>
      <c r="AB109" s="3"/>
    </row>
    <row r="110" spans="1:28" ht="0.75" customHeight="1" thickBot="1">
      <c r="A110" s="6"/>
      <c r="B110" s="315"/>
      <c r="C110" s="315"/>
      <c r="D110" s="315"/>
      <c r="E110" s="315"/>
      <c r="F110" s="315"/>
      <c r="G110" s="315"/>
      <c r="H110" s="315"/>
      <c r="I110" s="315"/>
      <c r="J110" s="315"/>
      <c r="K110" s="316"/>
      <c r="L110" s="315"/>
      <c r="M110" s="317"/>
      <c r="N110" s="318"/>
      <c r="O110" s="319" t="s">
        <v>334</v>
      </c>
      <c r="P110" s="320" t="s">
        <v>190</v>
      </c>
      <c r="Q110" s="320" t="s">
        <v>190</v>
      </c>
      <c r="R110" s="320" t="s">
        <v>190</v>
      </c>
      <c r="S110" s="320" t="s">
        <v>190</v>
      </c>
      <c r="T110" s="321">
        <v>0</v>
      </c>
      <c r="U110" s="322">
        <v>0</v>
      </c>
      <c r="V110" s="318" t="s">
        <v>344</v>
      </c>
      <c r="W110" s="322"/>
      <c r="X110" s="155"/>
      <c r="Y110" s="359"/>
      <c r="Z110" s="360"/>
      <c r="AA110" s="323"/>
      <c r="AB110" s="3"/>
    </row>
    <row r="111" spans="1:28" ht="26.25" customHeight="1" thickBot="1">
      <c r="A111" s="4"/>
      <c r="B111" s="192"/>
      <c r="C111" s="192"/>
      <c r="D111" s="192"/>
      <c r="E111" s="192"/>
      <c r="F111" s="192"/>
      <c r="G111" s="192"/>
      <c r="H111" s="192"/>
      <c r="I111" s="192"/>
      <c r="J111" s="192"/>
      <c r="K111" s="192"/>
      <c r="L111" s="193"/>
      <c r="M111" s="342" t="s">
        <v>189</v>
      </c>
      <c r="N111" s="282"/>
      <c r="O111" s="282"/>
      <c r="P111" s="282"/>
      <c r="Q111" s="282"/>
      <c r="R111" s="282"/>
      <c r="S111" s="282"/>
      <c r="T111" s="282"/>
      <c r="U111" s="282"/>
      <c r="V111" s="282"/>
      <c r="W111" s="343"/>
      <c r="X111" s="361">
        <f>X109+X83+X40+X27+X17+X103</f>
        <v>5487895.6600000001</v>
      </c>
      <c r="Y111" s="361">
        <f>Y109+Y83+Y40+Y27+Y17</f>
        <v>3027041.0031501963</v>
      </c>
      <c r="Z111" s="362">
        <f>Z109+Z83+Z40+Z27+Z17</f>
        <v>3451674.9973044032</v>
      </c>
      <c r="AA111" s="3"/>
      <c r="AB111" s="2"/>
    </row>
    <row r="112" spans="1:28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3"/>
      <c r="Q112" s="3"/>
      <c r="R112" s="3"/>
      <c r="S112" s="3"/>
      <c r="T112" s="3"/>
      <c r="U112" s="3"/>
      <c r="V112" s="3"/>
      <c r="W112" s="3"/>
      <c r="X112" s="2"/>
      <c r="Y112" s="4"/>
      <c r="Z112" s="3"/>
      <c r="AA112" s="3"/>
      <c r="AB112" s="2"/>
    </row>
  </sheetData>
  <autoFilter ref="M16:Z108">
    <filterColumn colId="3" showButton="0"/>
    <filterColumn colId="4" showButton="0"/>
    <filterColumn colId="5" showButton="0"/>
  </autoFilter>
  <mergeCells count="71">
    <mergeCell ref="B101:N101"/>
    <mergeCell ref="B108:N108"/>
    <mergeCell ref="B82:N82"/>
    <mergeCell ref="D83:N83"/>
    <mergeCell ref="F84:N84"/>
    <mergeCell ref="G85:N85"/>
    <mergeCell ref="G99:N99"/>
    <mergeCell ref="B100:N100"/>
    <mergeCell ref="B89:N89"/>
    <mergeCell ref="B90:N90"/>
    <mergeCell ref="B97:N97"/>
    <mergeCell ref="B77:N77"/>
    <mergeCell ref="D109:N109"/>
    <mergeCell ref="F98:N98"/>
    <mergeCell ref="E78:N78"/>
    <mergeCell ref="F79:N79"/>
    <mergeCell ref="G80:N80"/>
    <mergeCell ref="B81:N81"/>
    <mergeCell ref="B76:N76"/>
    <mergeCell ref="F65:N65"/>
    <mergeCell ref="F70:N70"/>
    <mergeCell ref="G71:N71"/>
    <mergeCell ref="B72:N72"/>
    <mergeCell ref="B73:N73"/>
    <mergeCell ref="G66:N66"/>
    <mergeCell ref="B67:N67"/>
    <mergeCell ref="B68:N68"/>
    <mergeCell ref="E69:N69"/>
    <mergeCell ref="E50:N50"/>
    <mergeCell ref="F51:N51"/>
    <mergeCell ref="G56:N56"/>
    <mergeCell ref="B57:N57"/>
    <mergeCell ref="F74:N74"/>
    <mergeCell ref="G75:N75"/>
    <mergeCell ref="D40:N40"/>
    <mergeCell ref="E41:N41"/>
    <mergeCell ref="B62:N62"/>
    <mergeCell ref="B63:N63"/>
    <mergeCell ref="E64:N64"/>
    <mergeCell ref="B49:N49"/>
    <mergeCell ref="B58:N58"/>
    <mergeCell ref="E59:N59"/>
    <mergeCell ref="F60:N60"/>
    <mergeCell ref="G61:N61"/>
    <mergeCell ref="F46:N46"/>
    <mergeCell ref="G47:N47"/>
    <mergeCell ref="B48:N48"/>
    <mergeCell ref="G35:N35"/>
    <mergeCell ref="F42:N42"/>
    <mergeCell ref="G43:N43"/>
    <mergeCell ref="B44:N44"/>
    <mergeCell ref="B45:N45"/>
    <mergeCell ref="B36:N36"/>
    <mergeCell ref="B39:N39"/>
    <mergeCell ref="E33:N33"/>
    <mergeCell ref="F34:N34"/>
    <mergeCell ref="B23:N23"/>
    <mergeCell ref="E28:N28"/>
    <mergeCell ref="F29:N29"/>
    <mergeCell ref="G30:N30"/>
    <mergeCell ref="B31:N31"/>
    <mergeCell ref="G24:N24"/>
    <mergeCell ref="B25:N25"/>
    <mergeCell ref="B26:N26"/>
    <mergeCell ref="B19:N19"/>
    <mergeCell ref="P15:S15"/>
    <mergeCell ref="P16:S16"/>
    <mergeCell ref="D17:N17"/>
    <mergeCell ref="G18:N18"/>
    <mergeCell ref="B32:N32"/>
    <mergeCell ref="D27:N27"/>
  </mergeCells>
  <phoneticPr fontId="0" type="noConversion"/>
  <pageMargins left="1.1811023622047245" right="0.39370078740157483" top="0.78740157480314965" bottom="0.59055118110236227" header="0.31496062992125984" footer="0.31496062992125984"/>
  <pageSetup paperSize="9" scale="80" fitToHeight="0" orientation="landscape" verticalDpi="0" r:id="rId1"/>
  <headerFooter alignWithMargins="0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G16"/>
  <sheetViews>
    <sheetView view="pageBreakPreview" zoomScaleSheetLayoutView="100" workbookViewId="0">
      <selection activeCell="B4" sqref="B4:D4"/>
    </sheetView>
  </sheetViews>
  <sheetFormatPr defaultRowHeight="12.75"/>
  <cols>
    <col min="1" max="1" width="55.140625" style="400" customWidth="1"/>
    <col min="2" max="4" width="10.5703125" style="400" customWidth="1"/>
    <col min="5" max="16384" width="9.140625" style="400"/>
  </cols>
  <sheetData>
    <row r="1" spans="1:7">
      <c r="B1" s="662" t="s">
        <v>51</v>
      </c>
      <c r="C1" s="662"/>
      <c r="D1" s="662"/>
    </row>
    <row r="2" spans="1:7">
      <c r="B2" s="662" t="s">
        <v>329</v>
      </c>
      <c r="C2" s="662"/>
      <c r="D2" s="662"/>
    </row>
    <row r="3" spans="1:7" ht="12.75" customHeight="1">
      <c r="B3" s="663" t="s">
        <v>675</v>
      </c>
      <c r="C3" s="663"/>
      <c r="D3" s="663"/>
    </row>
    <row r="4" spans="1:7">
      <c r="B4" s="662" t="s">
        <v>182</v>
      </c>
      <c r="C4" s="662"/>
      <c r="D4" s="662"/>
    </row>
    <row r="5" spans="1:7">
      <c r="B5" s="401"/>
      <c r="C5" s="401"/>
      <c r="D5" s="401"/>
    </row>
    <row r="6" spans="1:7" ht="57" customHeight="1">
      <c r="A6" s="569" t="s">
        <v>92</v>
      </c>
      <c r="B6" s="569"/>
      <c r="C6" s="569"/>
      <c r="D6" s="569"/>
      <c r="G6" s="400" t="s">
        <v>403</v>
      </c>
    </row>
    <row r="7" spans="1:7" ht="15.75">
      <c r="A7" s="402"/>
    </row>
    <row r="8" spans="1:7" ht="81" customHeight="1">
      <c r="A8" s="664" t="s">
        <v>93</v>
      </c>
      <c r="B8" s="664"/>
      <c r="C8" s="664"/>
      <c r="D8" s="664"/>
    </row>
    <row r="9" spans="1:7" ht="15.75">
      <c r="C9" s="660" t="s">
        <v>327</v>
      </c>
      <c r="D9" s="660"/>
    </row>
    <row r="10" spans="1:7" ht="15.75">
      <c r="A10" s="661" t="s">
        <v>405</v>
      </c>
      <c r="B10" s="661" t="s">
        <v>406</v>
      </c>
      <c r="C10" s="661"/>
      <c r="D10" s="661"/>
    </row>
    <row r="11" spans="1:7" ht="15.75">
      <c r="A11" s="661"/>
      <c r="B11" s="411" t="s">
        <v>330</v>
      </c>
      <c r="C11" s="411" t="s">
        <v>55</v>
      </c>
      <c r="D11" s="411" t="s">
        <v>61</v>
      </c>
    </row>
    <row r="12" spans="1:7" ht="31.5">
      <c r="A12" s="409" t="s">
        <v>407</v>
      </c>
      <c r="B12" s="412"/>
      <c r="C12" s="412"/>
      <c r="D12" s="412"/>
    </row>
    <row r="13" spans="1:7" ht="31.5">
      <c r="A13" s="413" t="s">
        <v>408</v>
      </c>
      <c r="B13" s="414">
        <v>0</v>
      </c>
      <c r="C13" s="414">
        <v>0</v>
      </c>
      <c r="D13" s="414">
        <v>0</v>
      </c>
    </row>
    <row r="14" spans="1:7" ht="31.5">
      <c r="A14" s="409" t="s">
        <v>409</v>
      </c>
      <c r="B14" s="412">
        <v>0</v>
      </c>
      <c r="C14" s="412">
        <v>0</v>
      </c>
      <c r="D14" s="412">
        <v>0</v>
      </c>
    </row>
    <row r="15" spans="1:7" ht="31.5">
      <c r="A15" s="409" t="s">
        <v>410</v>
      </c>
      <c r="B15" s="412">
        <v>0</v>
      </c>
      <c r="C15" s="412">
        <v>0</v>
      </c>
      <c r="D15" s="412">
        <v>0</v>
      </c>
    </row>
    <row r="16" spans="1:7" ht="31.5">
      <c r="A16" s="413" t="s">
        <v>411</v>
      </c>
      <c r="B16" s="414">
        <v>0</v>
      </c>
      <c r="C16" s="414">
        <v>0</v>
      </c>
      <c r="D16" s="414">
        <v>0</v>
      </c>
    </row>
  </sheetData>
  <mergeCells count="9">
    <mergeCell ref="C9:D9"/>
    <mergeCell ref="A10:A11"/>
    <mergeCell ref="B10:D10"/>
    <mergeCell ref="B1:D1"/>
    <mergeCell ref="B2:D2"/>
    <mergeCell ref="B3:D3"/>
    <mergeCell ref="B4:D4"/>
    <mergeCell ref="A6:D6"/>
    <mergeCell ref="A8:D8"/>
  </mergeCells>
  <phoneticPr fontId="0" type="noConversion"/>
  <pageMargins left="0.59055118110236227" right="0.15748031496062992" top="0.23622047244094491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</vt:i4>
      </vt:variant>
    </vt:vector>
  </HeadingPairs>
  <TitlesOfParts>
    <vt:vector size="15" baseType="lpstr">
      <vt:lpstr>нарматив дох</vt:lpstr>
      <vt:lpstr>коды адм</vt:lpstr>
      <vt:lpstr>доходы</vt:lpstr>
      <vt:lpstr>источники</vt:lpstr>
      <vt:lpstr>Ведом</vt:lpstr>
      <vt:lpstr>Функц</vt:lpstr>
      <vt:lpstr>РзПр</vt:lpstr>
      <vt:lpstr>КЦСР</vt:lpstr>
      <vt:lpstr>прогр замств</vt:lpstr>
      <vt:lpstr>муниц гарант</vt:lpstr>
      <vt:lpstr>Функц!Заголовки_для_печати</vt:lpstr>
      <vt:lpstr>доходы!Область_печати</vt:lpstr>
      <vt:lpstr>'муниц гарант'!Область_печати</vt:lpstr>
      <vt:lpstr>'нарматив дох'!Область_печати</vt:lpstr>
      <vt:lpstr>'прогр замств'!Область_печати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ИРИНА</cp:lastModifiedBy>
  <cp:lastPrinted>2019-12-18T05:03:45Z</cp:lastPrinted>
  <dcterms:created xsi:type="dcterms:W3CDTF">2016-11-23T13:37:33Z</dcterms:created>
  <dcterms:modified xsi:type="dcterms:W3CDTF">2019-12-27T17:31:29Z</dcterms:modified>
</cp:coreProperties>
</file>