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320" windowHeight="11640" firstSheet="1" activeTab="9"/>
  </bookViews>
  <sheets>
    <sheet name="нарматив дох" sheetId="12" r:id="rId1"/>
    <sheet name="коды адм" sheetId="11" r:id="rId2"/>
    <sheet name="доходы" sheetId="10" r:id="rId3"/>
    <sheet name="источники" sheetId="7" r:id="rId4"/>
    <sheet name="Ведом" sheetId="2" r:id="rId5"/>
    <sheet name="Функц" sheetId="3" r:id="rId6"/>
    <sheet name="РзПр" sheetId="4" r:id="rId7"/>
    <sheet name="КЦСР" sheetId="6" r:id="rId8"/>
    <sheet name="прогр замств" sheetId="8" r:id="rId9"/>
    <sheet name="муниц гарант" sheetId="9" r:id="rId10"/>
  </sheets>
  <externalReferences>
    <externalReference r:id="rId11"/>
  </externalReferences>
  <definedNames>
    <definedName name="__bookmark_1" localSheetId="2">[1]Доходы_НОВ!#REF!</definedName>
    <definedName name="__bookmark_1" localSheetId="1">[1]Доходы_НОВ!#REF!</definedName>
    <definedName name="__bookmark_1" localSheetId="0">[1]Доходы_НОВ!#REF!</definedName>
    <definedName name="__bookmark_1">[1]Доходы_НОВ!#REF!</definedName>
    <definedName name="__bookmark_3" localSheetId="2">#REF!</definedName>
    <definedName name="__bookmark_3" localSheetId="1">#REF!</definedName>
    <definedName name="__bookmark_3" localSheetId="0">#REF!</definedName>
    <definedName name="__bookmark_3">#REF!</definedName>
    <definedName name="__bookmark_4" localSheetId="2">#REF!</definedName>
    <definedName name="__bookmark_4" localSheetId="1">#REF!</definedName>
    <definedName name="__bookmark_4" localSheetId="0">#REF!</definedName>
    <definedName name="__bookmark_4">#REF!</definedName>
    <definedName name="__bookmark_5" localSheetId="2">#REF!</definedName>
    <definedName name="__bookmark_5" localSheetId="1">#REF!</definedName>
    <definedName name="__bookmark_5" localSheetId="0">#REF!</definedName>
    <definedName name="__bookmark_5">#REF!</definedName>
    <definedName name="_xlnm._FilterDatabase" localSheetId="4" hidden="1">Ведом!$M$14:$Z$131</definedName>
    <definedName name="_xlnm._FilterDatabase" localSheetId="7" hidden="1">КЦСР!$M$16:$Z$106</definedName>
    <definedName name="_xlnm._FilterDatabase" localSheetId="6" hidden="1">РзПр!$M$15:$Z$130</definedName>
    <definedName name="_xlnm._FilterDatabase" localSheetId="5" hidden="1">Функц!$N$15:$AA$38</definedName>
    <definedName name="_xlnm.Print_Titles" localSheetId="5">Функц!$14:$15</definedName>
    <definedName name="_xlnm.Print_Area" localSheetId="2">доходы!$B$1:$F$115</definedName>
    <definedName name="_xlnm.Print_Area" localSheetId="9">'муниц гарант'!$A$1:$K$22</definedName>
    <definedName name="_xlnm.Print_Area" localSheetId="0">'нарматив дох'!$A$1:$C$94</definedName>
    <definedName name="_xlnm.Print_Area" localSheetId="8">'прогр замств'!$A$1:$D$22</definedName>
    <definedName name="ттт" localSheetId="2">[1]Доходы_НОВ!#REF!</definedName>
    <definedName name="ттт" localSheetId="1">[1]Доходы_НОВ!#REF!</definedName>
    <definedName name="ттт" localSheetId="0">[1]Доходы_НОВ!#REF!</definedName>
    <definedName name="ттт">[1]Доходы_НОВ!#REF!</definedName>
  </definedNames>
  <calcPr calcId="114210" fullCalcOnLoad="1"/>
</workbook>
</file>

<file path=xl/calcChain.xml><?xml version="1.0" encoding="utf-8"?>
<calcChain xmlns="http://schemas.openxmlformats.org/spreadsheetml/2006/main">
  <c r="X59" i="4"/>
  <c r="X43"/>
  <c r="X42"/>
  <c r="X18"/>
  <c r="X94" i="2"/>
  <c r="X57"/>
  <c r="X60"/>
  <c r="X58"/>
  <c r="X46"/>
  <c r="X45"/>
  <c r="X43"/>
  <c r="X42"/>
  <c r="Y37" i="3"/>
  <c r="Y38"/>
  <c r="D115" i="10"/>
  <c r="Y71" i="6"/>
  <c r="Y72"/>
  <c r="Y100" i="2"/>
  <c r="Y101"/>
  <c r="X67" i="6"/>
  <c r="Z67"/>
  <c r="Y67"/>
  <c r="Z69"/>
  <c r="Y69"/>
  <c r="X69"/>
  <c r="X74"/>
  <c r="Z74"/>
  <c r="Y74"/>
  <c r="X48"/>
  <c r="Y48"/>
  <c r="Z48"/>
  <c r="Z52"/>
  <c r="Z51"/>
  <c r="Z50"/>
  <c r="Y52"/>
  <c r="Y51"/>
  <c r="Y50"/>
  <c r="X52"/>
  <c r="X51"/>
  <c r="X50"/>
  <c r="Z95" i="4"/>
  <c r="Y95"/>
  <c r="Y92"/>
  <c r="Z93"/>
  <c r="Y74"/>
  <c r="Y73"/>
  <c r="Y72"/>
  <c r="Y70"/>
  <c r="Z94" i="2"/>
  <c r="Y94"/>
  <c r="Z96"/>
  <c r="Y96"/>
  <c r="X96"/>
  <c r="Y75"/>
  <c r="Y74"/>
  <c r="Y73"/>
  <c r="X75"/>
  <c r="Z71"/>
  <c r="Y71"/>
  <c r="X71"/>
  <c r="E81" i="10"/>
  <c r="E91"/>
  <c r="Z36" i="6"/>
  <c r="Y36"/>
  <c r="X36"/>
  <c r="X38"/>
  <c r="Z92" i="4"/>
  <c r="Y93" i="2"/>
  <c r="X39" i="4"/>
  <c r="X38"/>
  <c r="X37"/>
  <c r="Y16" i="3"/>
  <c r="X39" i="2"/>
  <c r="X38"/>
  <c r="X37"/>
  <c r="D87" i="10"/>
  <c r="Y25" i="2"/>
  <c r="Z25"/>
  <c r="X91" i="6"/>
  <c r="Y97"/>
  <c r="Z97"/>
  <c r="Z96"/>
  <c r="X97"/>
  <c r="X96"/>
  <c r="Y60" i="4"/>
  <c r="X60"/>
  <c r="X47"/>
  <c r="X46"/>
  <c r="X45"/>
  <c r="X41"/>
  <c r="X25"/>
  <c r="Z31"/>
  <c r="Z30"/>
  <c r="Y31"/>
  <c r="Y30"/>
  <c r="X31"/>
  <c r="X30"/>
  <c r="Z20" i="2"/>
  <c r="Z19"/>
  <c r="Z18"/>
  <c r="X28"/>
  <c r="X61"/>
  <c r="X25"/>
  <c r="Z31"/>
  <c r="Z30"/>
  <c r="X31"/>
  <c r="X30"/>
  <c r="Y31"/>
  <c r="Y30"/>
  <c r="X24"/>
  <c r="F19" i="10"/>
  <c r="E19"/>
  <c r="X35" i="4"/>
  <c r="X34"/>
  <c r="X33"/>
  <c r="X35" i="2"/>
  <c r="X34"/>
  <c r="X33"/>
  <c r="X94" i="6"/>
  <c r="X100"/>
  <c r="X99"/>
  <c r="Z91"/>
  <c r="Y91"/>
  <c r="Z87"/>
  <c r="Z86"/>
  <c r="Y87"/>
  <c r="X87"/>
  <c r="X28" i="4"/>
  <c r="X24"/>
  <c r="Z28" i="2"/>
  <c r="Y28"/>
  <c r="Z112"/>
  <c r="Z111"/>
  <c r="Z110"/>
  <c r="Y112"/>
  <c r="Y111"/>
  <c r="Y110"/>
  <c r="E33" i="10"/>
  <c r="X47" i="2"/>
  <c r="X41"/>
  <c r="F38" i="10"/>
  <c r="E38"/>
  <c r="D38"/>
  <c r="AA22" i="3"/>
  <c r="Y24" i="2"/>
  <c r="Y23"/>
  <c r="Y22"/>
  <c r="X59"/>
  <c r="Y59"/>
  <c r="Z59"/>
  <c r="Z19" i="6"/>
  <c r="Y19"/>
  <c r="Y18"/>
  <c r="X19"/>
  <c r="Z25" i="4"/>
  <c r="Y25"/>
  <c r="Y24"/>
  <c r="Y23"/>
  <c r="Y22"/>
  <c r="AA16" i="3"/>
  <c r="Z16"/>
  <c r="Y102" i="2"/>
  <c r="Y24" i="3"/>
  <c r="F112" i="10"/>
  <c r="E112"/>
  <c r="D112"/>
  <c r="F102"/>
  <c r="E102"/>
  <c r="D102"/>
  <c r="F100"/>
  <c r="E100"/>
  <c r="E99"/>
  <c r="D100"/>
  <c r="D99"/>
  <c r="F97"/>
  <c r="E97"/>
  <c r="D97"/>
  <c r="F95"/>
  <c r="E95"/>
  <c r="D95"/>
  <c r="F87"/>
  <c r="E87"/>
  <c r="F84"/>
  <c r="F83"/>
  <c r="F82"/>
  <c r="E84"/>
  <c r="E83"/>
  <c r="E82"/>
  <c r="D84"/>
  <c r="D83"/>
  <c r="D82"/>
  <c r="F78"/>
  <c r="E78"/>
  <c r="D78"/>
  <c r="F76"/>
  <c r="E76"/>
  <c r="E75"/>
  <c r="D76"/>
  <c r="D75"/>
  <c r="F73"/>
  <c r="E73"/>
  <c r="E72"/>
  <c r="D73"/>
  <c r="F72"/>
  <c r="D72"/>
  <c r="F70"/>
  <c r="E70"/>
  <c r="E69"/>
  <c r="D70"/>
  <c r="F69"/>
  <c r="D69"/>
  <c r="F67"/>
  <c r="E67"/>
  <c r="E66"/>
  <c r="D67"/>
  <c r="F66"/>
  <c r="D66"/>
  <c r="F64"/>
  <c r="E64"/>
  <c r="E63"/>
  <c r="D64"/>
  <c r="F63"/>
  <c r="D63"/>
  <c r="D62"/>
  <c r="F60"/>
  <c r="E60"/>
  <c r="D60"/>
  <c r="F58"/>
  <c r="E58"/>
  <c r="D58"/>
  <c r="D57"/>
  <c r="D56"/>
  <c r="F54"/>
  <c r="F53"/>
  <c r="E54"/>
  <c r="D54"/>
  <c r="E53"/>
  <c r="D53"/>
  <c r="F51"/>
  <c r="E51"/>
  <c r="D51"/>
  <c r="F49"/>
  <c r="E49"/>
  <c r="D49"/>
  <c r="F48"/>
  <c r="F47"/>
  <c r="E48"/>
  <c r="E47"/>
  <c r="F45"/>
  <c r="F44"/>
  <c r="F43"/>
  <c r="E45"/>
  <c r="D45"/>
  <c r="D44"/>
  <c r="D43"/>
  <c r="E44"/>
  <c r="E43"/>
  <c r="F41"/>
  <c r="F40"/>
  <c r="E41"/>
  <c r="E40"/>
  <c r="D41"/>
  <c r="D40"/>
  <c r="F36"/>
  <c r="E36"/>
  <c r="D36"/>
  <c r="F33"/>
  <c r="D33"/>
  <c r="F29"/>
  <c r="F28"/>
  <c r="E29"/>
  <c r="D29"/>
  <c r="E28"/>
  <c r="D28"/>
  <c r="F18"/>
  <c r="E18"/>
  <c r="D19"/>
  <c r="D18"/>
  <c r="F14"/>
  <c r="F13"/>
  <c r="E14"/>
  <c r="E13"/>
  <c r="D14"/>
  <c r="D13"/>
  <c r="C31" i="7"/>
  <c r="E28"/>
  <c r="D28"/>
  <c r="C28"/>
  <c r="E26"/>
  <c r="D26"/>
  <c r="C26"/>
  <c r="E25"/>
  <c r="D25"/>
  <c r="C25"/>
  <c r="E23"/>
  <c r="D23"/>
  <c r="D20"/>
  <c r="C23"/>
  <c r="E21"/>
  <c r="E20"/>
  <c r="D21"/>
  <c r="C21"/>
  <c r="C20"/>
  <c r="C19"/>
  <c r="E17"/>
  <c r="D17"/>
  <c r="C17"/>
  <c r="E15"/>
  <c r="D15"/>
  <c r="C15"/>
  <c r="E14"/>
  <c r="D14"/>
  <c r="D13"/>
  <c r="C14"/>
  <c r="E13"/>
  <c r="Z104" i="6"/>
  <c r="Z103"/>
  <c r="Z102"/>
  <c r="Z83"/>
  <c r="Z82"/>
  <c r="Z81"/>
  <c r="Z80"/>
  <c r="Z78"/>
  <c r="Z77"/>
  <c r="Z76"/>
  <c r="Z73"/>
  <c r="Z72"/>
  <c r="Z66"/>
  <c r="Z65"/>
  <c r="Z64"/>
  <c r="Z62"/>
  <c r="Z61"/>
  <c r="Z60"/>
  <c r="Z59"/>
  <c r="Z57"/>
  <c r="Z56"/>
  <c r="Z55"/>
  <c r="Z54"/>
  <c r="Z47"/>
  <c r="Z46"/>
  <c r="Z44"/>
  <c r="Z43"/>
  <c r="Z35"/>
  <c r="Z34"/>
  <c r="Z33"/>
  <c r="Z31"/>
  <c r="Z30"/>
  <c r="Z29"/>
  <c r="Z28"/>
  <c r="Z25"/>
  <c r="Z24"/>
  <c r="Z18"/>
  <c r="Y104"/>
  <c r="Y103"/>
  <c r="Y102"/>
  <c r="Y86"/>
  <c r="Y83"/>
  <c r="Y82"/>
  <c r="Y81"/>
  <c r="Y80"/>
  <c r="Y78"/>
  <c r="Y77"/>
  <c r="Y76"/>
  <c r="Y73"/>
  <c r="Y66"/>
  <c r="Y62"/>
  <c r="Y61"/>
  <c r="Y60"/>
  <c r="Y59"/>
  <c r="Y57"/>
  <c r="Y56"/>
  <c r="Y55"/>
  <c r="Y54"/>
  <c r="Y47"/>
  <c r="Y46"/>
  <c r="Y44"/>
  <c r="Y43"/>
  <c r="Y35"/>
  <c r="Y34"/>
  <c r="Y33"/>
  <c r="Y31"/>
  <c r="Y30"/>
  <c r="Y29"/>
  <c r="Y28"/>
  <c r="Y25"/>
  <c r="Y24"/>
  <c r="X25"/>
  <c r="X24"/>
  <c r="X17"/>
  <c r="X31"/>
  <c r="X30"/>
  <c r="X29"/>
  <c r="X28"/>
  <c r="X35"/>
  <c r="X34"/>
  <c r="X33"/>
  <c r="X44"/>
  <c r="X43"/>
  <c r="X47"/>
  <c r="X46"/>
  <c r="X57"/>
  <c r="X56"/>
  <c r="X55"/>
  <c r="X54"/>
  <c r="X62"/>
  <c r="X61"/>
  <c r="X60"/>
  <c r="X59"/>
  <c r="X66"/>
  <c r="X65"/>
  <c r="X64"/>
  <c r="X73"/>
  <c r="X72"/>
  <c r="X78"/>
  <c r="X77"/>
  <c r="X76"/>
  <c r="X83"/>
  <c r="X82"/>
  <c r="X81"/>
  <c r="X80"/>
  <c r="X86"/>
  <c r="X104"/>
  <c r="X103"/>
  <c r="X102"/>
  <c r="X107"/>
  <c r="X129" i="4"/>
  <c r="Z122"/>
  <c r="Z121"/>
  <c r="Z120"/>
  <c r="Z119"/>
  <c r="Z118"/>
  <c r="Z117"/>
  <c r="Z115"/>
  <c r="Z114"/>
  <c r="Z113"/>
  <c r="Z111"/>
  <c r="Z110"/>
  <c r="Z109"/>
  <c r="Z104"/>
  <c r="Z103"/>
  <c r="Z101"/>
  <c r="Z100"/>
  <c r="Z91"/>
  <c r="Z90"/>
  <c r="Z89"/>
  <c r="Z87"/>
  <c r="Z86"/>
  <c r="Z85"/>
  <c r="Z84"/>
  <c r="Z83"/>
  <c r="Z80"/>
  <c r="Z79"/>
  <c r="Z78"/>
  <c r="Z77"/>
  <c r="Z76"/>
  <c r="Z67"/>
  <c r="Z66"/>
  <c r="Z59"/>
  <c r="Z58"/>
  <c r="Z57"/>
  <c r="Z56"/>
  <c r="Z53"/>
  <c r="Z52"/>
  <c r="Z51"/>
  <c r="Z50"/>
  <c r="Z49"/>
  <c r="Z24"/>
  <c r="Z23"/>
  <c r="Z22"/>
  <c r="Z20"/>
  <c r="Z18"/>
  <c r="Z17"/>
  <c r="Y122"/>
  <c r="Y121"/>
  <c r="Y120"/>
  <c r="Y119"/>
  <c r="Y118"/>
  <c r="Y117"/>
  <c r="Y115"/>
  <c r="Y114"/>
  <c r="Y113"/>
  <c r="Y111"/>
  <c r="Y110"/>
  <c r="Y109"/>
  <c r="Y104"/>
  <c r="Y103"/>
  <c r="Y101"/>
  <c r="Y100"/>
  <c r="Y99"/>
  <c r="Y91"/>
  <c r="Y90"/>
  <c r="Y89"/>
  <c r="Y87"/>
  <c r="Y86"/>
  <c r="Y85"/>
  <c r="Y84"/>
  <c r="Y83"/>
  <c r="Y80"/>
  <c r="Y79"/>
  <c r="Y78"/>
  <c r="Y77"/>
  <c r="Y76"/>
  <c r="Y69"/>
  <c r="Y67"/>
  <c r="Y66"/>
  <c r="Y59"/>
  <c r="Y58"/>
  <c r="Y57"/>
  <c r="Y56"/>
  <c r="Y53"/>
  <c r="Y52"/>
  <c r="Y51"/>
  <c r="Y50"/>
  <c r="Y49"/>
  <c r="Y20"/>
  <c r="Y18"/>
  <c r="Y17"/>
  <c r="X20"/>
  <c r="X53"/>
  <c r="X52"/>
  <c r="X51"/>
  <c r="X50"/>
  <c r="X49"/>
  <c r="X58"/>
  <c r="X57"/>
  <c r="X56"/>
  <c r="X67"/>
  <c r="X66"/>
  <c r="X80"/>
  <c r="X79"/>
  <c r="X78"/>
  <c r="X77"/>
  <c r="X76"/>
  <c r="X87"/>
  <c r="X86"/>
  <c r="X85"/>
  <c r="X84"/>
  <c r="X83"/>
  <c r="X93"/>
  <c r="X92"/>
  <c r="X91"/>
  <c r="X90"/>
  <c r="X89"/>
  <c r="X101"/>
  <c r="X100"/>
  <c r="X104"/>
  <c r="X103"/>
  <c r="X111"/>
  <c r="X110"/>
  <c r="X109"/>
  <c r="X115"/>
  <c r="X114"/>
  <c r="X113"/>
  <c r="X122"/>
  <c r="X121"/>
  <c r="X120"/>
  <c r="X119"/>
  <c r="X118"/>
  <c r="X117"/>
  <c r="AA33" i="3"/>
  <c r="Z33"/>
  <c r="AA29"/>
  <c r="Z29"/>
  <c r="AA26"/>
  <c r="Z26"/>
  <c r="AA24"/>
  <c r="Z24"/>
  <c r="Z22"/>
  <c r="Y35"/>
  <c r="Y22"/>
  <c r="Y26"/>
  <c r="Y29"/>
  <c r="Y33"/>
  <c r="Z123" i="2"/>
  <c r="Z122"/>
  <c r="Z121"/>
  <c r="Z120"/>
  <c r="Z119"/>
  <c r="Z118"/>
  <c r="Y123"/>
  <c r="Y122"/>
  <c r="Y121"/>
  <c r="Y120"/>
  <c r="Y119"/>
  <c r="Y118"/>
  <c r="Z116"/>
  <c r="Z115"/>
  <c r="Z114"/>
  <c r="Y116"/>
  <c r="Y115"/>
  <c r="Y114"/>
  <c r="Z105"/>
  <c r="Z104"/>
  <c r="Y105"/>
  <c r="Y104"/>
  <c r="Z102"/>
  <c r="Z101"/>
  <c r="Y92"/>
  <c r="Y91"/>
  <c r="Y90"/>
  <c r="Z88"/>
  <c r="Z87"/>
  <c r="Z86"/>
  <c r="Z85"/>
  <c r="Z84"/>
  <c r="Y88"/>
  <c r="Y87"/>
  <c r="Y86"/>
  <c r="Y85"/>
  <c r="Y84"/>
  <c r="Z81"/>
  <c r="Z80"/>
  <c r="Z79"/>
  <c r="Z78"/>
  <c r="Z77"/>
  <c r="Y81"/>
  <c r="Y80"/>
  <c r="Y79"/>
  <c r="Y78"/>
  <c r="Y77"/>
  <c r="Z70"/>
  <c r="Y70"/>
  <c r="Z68"/>
  <c r="Z67"/>
  <c r="Y68"/>
  <c r="Y67"/>
  <c r="Z57"/>
  <c r="Z56"/>
  <c r="Y58"/>
  <c r="Z58"/>
  <c r="Y57"/>
  <c r="Y56"/>
  <c r="Z53"/>
  <c r="Z52"/>
  <c r="Z51"/>
  <c r="Z50"/>
  <c r="Z49"/>
  <c r="Y53"/>
  <c r="Y52"/>
  <c r="Y51"/>
  <c r="Y50"/>
  <c r="Y49"/>
  <c r="Z24"/>
  <c r="Z23"/>
  <c r="Z22"/>
  <c r="Z17"/>
  <c r="Y20"/>
  <c r="Y19"/>
  <c r="Y18"/>
  <c r="X20"/>
  <c r="X19"/>
  <c r="X53"/>
  <c r="X52"/>
  <c r="X51"/>
  <c r="X50"/>
  <c r="X49"/>
  <c r="X68"/>
  <c r="X67"/>
  <c r="X70"/>
  <c r="X81"/>
  <c r="X80"/>
  <c r="X79"/>
  <c r="X78"/>
  <c r="X77"/>
  <c r="X88"/>
  <c r="X87"/>
  <c r="X86"/>
  <c r="X85"/>
  <c r="X84"/>
  <c r="X93"/>
  <c r="X92"/>
  <c r="X91"/>
  <c r="X90"/>
  <c r="X102"/>
  <c r="X101"/>
  <c r="X105"/>
  <c r="X104"/>
  <c r="X112"/>
  <c r="X111"/>
  <c r="X110"/>
  <c r="X116"/>
  <c r="X115"/>
  <c r="X122"/>
  <c r="X121"/>
  <c r="X120"/>
  <c r="X119"/>
  <c r="X118"/>
  <c r="X114"/>
  <c r="Y65" i="6"/>
  <c r="Y64"/>
  <c r="Z93" i="2"/>
  <c r="Z92"/>
  <c r="Z91"/>
  <c r="Z90"/>
  <c r="X17" i="4"/>
  <c r="X19"/>
  <c r="E62" i="10"/>
  <c r="F75"/>
  <c r="X23" i="4"/>
  <c r="X22"/>
  <c r="X16"/>
  <c r="X23" i="2"/>
  <c r="X22"/>
  <c r="X18"/>
  <c r="X17"/>
  <c r="Y17"/>
  <c r="Y16"/>
  <c r="Z17" i="6"/>
  <c r="Z90"/>
  <c r="Z85"/>
  <c r="Y90"/>
  <c r="Y85"/>
  <c r="X90"/>
  <c r="X85"/>
  <c r="Y17"/>
  <c r="Z16" i="4"/>
  <c r="Y16"/>
  <c r="Z16" i="2"/>
  <c r="E35" i="10"/>
  <c r="E32"/>
  <c r="C13" i="7"/>
  <c r="F57" i="10"/>
  <c r="F56"/>
  <c r="E94"/>
  <c r="F99"/>
  <c r="D35"/>
  <c r="E57"/>
  <c r="E56"/>
  <c r="D94"/>
  <c r="D81"/>
  <c r="Y99" i="2"/>
  <c r="Y98"/>
  <c r="Y83"/>
  <c r="C30" i="7"/>
  <c r="C12"/>
  <c r="Z71" i="6"/>
  <c r="X71"/>
  <c r="X42"/>
  <c r="X41"/>
  <c r="X27"/>
  <c r="X108" i="4"/>
  <c r="X107"/>
  <c r="X106"/>
  <c r="Y98"/>
  <c r="Y97"/>
  <c r="X99"/>
  <c r="X98"/>
  <c r="X97"/>
  <c r="X82"/>
  <c r="Z109" i="2"/>
  <c r="Z108"/>
  <c r="Z107"/>
  <c r="Z66"/>
  <c r="Z65"/>
  <c r="Z64"/>
  <c r="Z63"/>
  <c r="Y66"/>
  <c r="Y65"/>
  <c r="Y64"/>
  <c r="Y63"/>
  <c r="F94" i="10"/>
  <c r="F81"/>
  <c r="F80"/>
  <c r="E80"/>
  <c r="F62"/>
  <c r="D48"/>
  <c r="D47"/>
  <c r="F35"/>
  <c r="F32"/>
  <c r="F12"/>
  <c r="D32"/>
  <c r="D12"/>
  <c r="D30" i="7"/>
  <c r="D12"/>
  <c r="E30"/>
  <c r="E12"/>
  <c r="Z42" i="6"/>
  <c r="Z41"/>
  <c r="Z27"/>
  <c r="Y42"/>
  <c r="Y41"/>
  <c r="Y27"/>
  <c r="Z108" i="4"/>
  <c r="Z107"/>
  <c r="Z106"/>
  <c r="Z99"/>
  <c r="Z98"/>
  <c r="Z97"/>
  <c r="Z82"/>
  <c r="Y65"/>
  <c r="Y64"/>
  <c r="Y63"/>
  <c r="Y62"/>
  <c r="Y82"/>
  <c r="Y108"/>
  <c r="Y107"/>
  <c r="Y106"/>
  <c r="Y109" i="2"/>
  <c r="Y108"/>
  <c r="Y107"/>
  <c r="Z100"/>
  <c r="Z99"/>
  <c r="Z98"/>
  <c r="X109"/>
  <c r="X108"/>
  <c r="X107"/>
  <c r="X100"/>
  <c r="X99"/>
  <c r="X98"/>
  <c r="X83"/>
  <c r="X66"/>
  <c r="X65"/>
  <c r="X64"/>
  <c r="X63"/>
  <c r="X56"/>
  <c r="Z83"/>
  <c r="Y40" i="6"/>
  <c r="Y125" i="2"/>
  <c r="Y130"/>
  <c r="Y129"/>
  <c r="Y128"/>
  <c r="Y127"/>
  <c r="Y126"/>
  <c r="E12" i="10"/>
  <c r="E115"/>
  <c r="X16" i="2"/>
  <c r="X125"/>
  <c r="X131"/>
  <c r="D80" i="10"/>
  <c r="Z40" i="6"/>
  <c r="X40"/>
  <c r="X109"/>
  <c r="Z125" i="2"/>
  <c r="Z130"/>
  <c r="Y124" i="4"/>
  <c r="F115" i="10"/>
  <c r="Z107" i="6"/>
  <c r="Z109"/>
  <c r="Z129" i="2"/>
  <c r="Z128"/>
  <c r="Z127"/>
  <c r="Z126"/>
  <c r="AA37" i="3"/>
  <c r="Z131" i="2"/>
  <c r="Z129" i="4"/>
  <c r="Y107" i="6"/>
  <c r="Y109"/>
  <c r="Y129" i="4"/>
  <c r="Z37" i="3"/>
  <c r="Y131" i="2"/>
  <c r="Z128" i="4"/>
  <c r="Z127"/>
  <c r="Z126"/>
  <c r="Z125"/>
  <c r="AA38" i="3"/>
  <c r="AA36"/>
  <c r="Z38"/>
  <c r="Z36"/>
  <c r="Y130" i="4"/>
  <c r="Y128"/>
  <c r="Y127"/>
  <c r="Y126"/>
  <c r="Y125"/>
  <c r="Y96" i="6"/>
  <c r="Z130" i="4"/>
  <c r="Z124"/>
  <c r="Z62"/>
  <c r="Z63"/>
  <c r="Z64"/>
  <c r="Z65"/>
  <c r="Z69"/>
  <c r="Z70"/>
  <c r="Z72"/>
  <c r="Z75"/>
  <c r="Z74"/>
  <c r="Z73"/>
  <c r="X74"/>
  <c r="X73"/>
  <c r="X72"/>
  <c r="X75"/>
  <c r="X70"/>
  <c r="X69"/>
  <c r="X65"/>
  <c r="X64"/>
  <c r="X63"/>
  <c r="X62"/>
  <c r="X124"/>
  <c r="X130"/>
</calcChain>
</file>

<file path=xl/sharedStrings.xml><?xml version="1.0" encoding="utf-8"?>
<sst xmlns="http://schemas.openxmlformats.org/spreadsheetml/2006/main" count="2604" uniqueCount="629">
  <si>
    <t>Подпрограмма"Защита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</si>
  <si>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Основное мероприятие "Участие в предупреждении и ликвидации последствий чрезвычайных ситуаций в границах поселения"</t>
  </si>
  <si>
    <t>В</t>
  </si>
  <si>
    <t>Финансовое обеспечение минимального размера оплаты труда работников бюджетной сферы (аппарат)</t>
  </si>
  <si>
    <t>Муниципальная программа "Совершенствование муниципального управления в муниципальном образовании  Пречистинский сельсовет на 2019 - 2023 годы"</t>
  </si>
  <si>
    <t>Муниципальная программа "Совершенствование муниципального управления в муниципальном образовании Пречистинский сельсовет на 2019 - 2023 годы"</t>
  </si>
  <si>
    <t>Муниципальная программа "Устойчивое развитие сельской территории муниципального образования Пречистинский сельсовет Оренбургского района Оренбургской области на 2019–2021 годы и на период до 2023 года"</t>
  </si>
  <si>
    <t>Муниципальная программа "Устойчивое развитие сельской территории муниципального образования  Пречистинский сельсовет Оренбургского района Оренбургской области на 2019–2021 годы и на период до 2023 года"</t>
  </si>
  <si>
    <t>Муниципальная программа "Развитие культуры села на 2019-2023 годы"</t>
  </si>
  <si>
    <t>Уплата  налога на имущества</t>
  </si>
  <si>
    <t>Финансовое обеспечение минимального размера оплаты труда работников бюджетной сферы</t>
  </si>
  <si>
    <t>Осушествление деятельности главы муниципального образования</t>
  </si>
  <si>
    <t>Осуществление деятельности главы муниципального образования</t>
  </si>
  <si>
    <t>Основное мероприятие "Исполнение судебных актов и мировых соглашений"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</si>
  <si>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</si>
  <si>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трансферты.</t>
  </si>
  <si>
    <t>202 15002 10 0001 150</t>
  </si>
  <si>
    <t>2 02 10000 00 0000 150</t>
  </si>
  <si>
    <t>2 02 15002 00 0000 150</t>
  </si>
  <si>
    <t>2 02 15002 10 0002 150</t>
  </si>
  <si>
    <t>2 02 30000 00 0000 150</t>
  </si>
  <si>
    <t>2 02 35118 00 0000 150</t>
  </si>
  <si>
    <t>2 02 35118 10 0000 150</t>
  </si>
  <si>
    <t>202 40000 00 0000 150</t>
  </si>
  <si>
    <t>2 02 15002 10 0810 150</t>
  </si>
  <si>
    <t>2 02 19999 10 0000 150</t>
  </si>
  <si>
    <t>2 02 30024 10 0000 150</t>
  </si>
  <si>
    <t>2 02 39999 10 0000 150</t>
  </si>
  <si>
    <t>2 02 40014 10 0000 150</t>
  </si>
  <si>
    <t>2 02 45160 10 0000 150</t>
  </si>
  <si>
    <t>2 02 49999 10 0000 150</t>
  </si>
  <si>
    <t>2 02 49999 10 0077 150</t>
  </si>
  <si>
    <t>2 02 49999 10 0216 150</t>
  </si>
  <si>
    <t>2 02 49999 10 0298 150</t>
  </si>
  <si>
    <t>2 02 49999 10 0299 150</t>
  </si>
  <si>
    <t>2 02 49999 10 0301 150</t>
  </si>
  <si>
    <t>2 02 49999 10 0302 150</t>
  </si>
  <si>
    <t>2 02 49999 10 9981 150</t>
  </si>
  <si>
    <t>2 02 49999 10 9982 150</t>
  </si>
  <si>
    <t>2 02 90054 10 0000 150</t>
  </si>
  <si>
    <t>2 07 05030 10 0000 150</t>
  </si>
  <si>
    <t>2 18 60010 10 0000 150</t>
  </si>
  <si>
    <t>2 19 60010 10 0000 150</t>
  </si>
  <si>
    <t>207 05030 10 1000 150</t>
  </si>
  <si>
    <t>207 05030 10 9000 150</t>
  </si>
  <si>
    <t>2 08 05000 10 0000 150</t>
  </si>
  <si>
    <t>2 18 05010 10 0000 150</t>
  </si>
  <si>
    <t>2 18 05030 10 0000 150</t>
  </si>
  <si>
    <t>2 02 15002 10 0001 150</t>
  </si>
  <si>
    <t>Другие общегосударственные вопросы</t>
  </si>
  <si>
    <t>Участие в предупреждении и ликвидации последствий чрезвычайных ситуаций в границах поселения</t>
  </si>
  <si>
    <t>Межбюджетные трансферты из бюджетов поселений на осуществление части пономочий по решению вопросов местного значения, в соответствии с заключенными соглашениями ,на выполнение внешнего муниципального финансового контроля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</si>
  <si>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</si>
  <si>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</si>
  <si>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</si>
  <si>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</si>
  <si>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</si>
  <si>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</si>
  <si>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</si>
  <si>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</si>
  <si>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</si>
  <si>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1 03 02232 01 0000 110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</si>
  <si>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</si>
  <si>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1 03 02242 01 0000 110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</si>
  <si>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</si>
  <si>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1 03 02252 01 0000 110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</si>
  <si>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</si>
  <si>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1 03 02262 01 0000 110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</si>
  <si>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</si>
  <si>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 2020 ГОД  И ПЛАНОВЫЙ ПЕРИОД 2021, 2022 ГОДЫ</t>
  </si>
  <si>
    <t>2020год</t>
  </si>
  <si>
    <t>2022 год</t>
  </si>
  <si>
    <t>НА 2020 ГОД И ПЛАНОВЫЙ ПЕРИОД 2021, 2022 ГОДЫ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</si>
  <si>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  ВЕДОМСТВЕННАЯ СТРУКТУРА РАСХОДОВ БЮДЖЕТА МУНИЦИПАЛЬНОГО ОБРАЗОВАНИЯ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</si>
  <si>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 ПРЕЧИСТИНСКИЙ СЕЛЬСОВЕТ  НА 2020 ГОД И НА ПЛАНОВЫЙ ПЕРИОД 2021 И 2022 ГОДОВ</t>
    </r>
  </si>
  <si>
    <t xml:space="preserve">Перечень главных администраторов (администраторов) доходов бюджета муниципального образования Пречистинский сельсовет на 2020  год и плановый период 2021-2022 годов </t>
  </si>
  <si>
    <t xml:space="preserve">НОРМАТИВЫ ОТЧИСЛЕНИЙ ДОХОДОВ В БЮДЖЕТ МУНИЦИПАЛЬНОГО ОБРАЗОВАНИЯ ПРЕЧИСТИНСКИЙ СЕЛЬСОВЕТ НА 2020 ГОД  И НА ПЛАНОВЫЙ ПЕРИОД  2021 И 2022 ГОДОВ </t>
  </si>
  <si>
    <t>ОБРАЗОВАНИЯ ПРЕЧИСТИНСКИЙ СЕЛЬСОВЕТ  НА 2020 ГОД И НА ПЛАНОВЫЙ</t>
  </si>
  <si>
    <t>РАСХОДОВ КЛАССИФИКАЦИИ РАСХОДОВ НА 2020 ГОД И НА ПЛАНОВЫЙ ПЕРИОД 2021 И 2022 ГОДОВ</t>
  </si>
  <si>
    <t>КЛАССИФИКАЦИИ РАСХОДОВ НА 2020 ГОД И ПЛАНОВЫЙ ПЕРИОД 2021 И 2022 ГОДОВ</t>
  </si>
  <si>
    <t>ПРОГРАММА МУНИЦИПАЛЬНЫХ ВНУТРЕННИХ ЗАИМСТВОВАНИЙ  МО ПРЕЧИСТИНСКИЙ СЕЛЬСОВЕТ   НА 2020ГОД И НА ПЛАНОВЫЙ ПЕРИОД 2021 И 2022 ГОДОВ</t>
  </si>
  <si>
    <t xml:space="preserve">         Программа муниципальных внутренних заимствований на 2020 год и на плановый  период  2021  и  2022  годов  предусматривае т при необходимости покрытие дефицита бюджета муниципального образования Пречистинский сельсовет Оренбургского района Оренбургской области за счет привлечения кредитов от других бюджетов бюджетной системы Российской Федерации и кредитных организаций. </t>
  </si>
  <si>
    <t>Передача полномочий комиссии по соблюдению требований к служебному поведению муниципальных служащих и урегулированию конфликта интересов</t>
  </si>
  <si>
    <t>Основное мероприятие "Передача полномочий комиссии по соблюдению требований к служебному поведению муниципальных служащих и урегулированию конфликта интересов"</t>
  </si>
  <si>
    <r>
      <t xml:space="preserve"> </t>
    </r>
    <r>
      <rPr>
        <b/>
        <sz val="12"/>
        <rFont val="Times New Roman"/>
        <family val="1"/>
        <charset val="204"/>
      </rPr>
      <t>ПЕРИОД 2021 И 2022 ГОДОВ ПО РАЗДЕЛАМ И ПОДРАЗДЕЛАМ РАСХОДОВ</t>
    </r>
  </si>
  <si>
    <t>Перечень муниципальных гарантий, подлежащих предоставлению в 2020-2021 годах</t>
  </si>
  <si>
    <t xml:space="preserve"> МУНИЦИПАЛЬНЫХ ГАРАНТИЙ БЮДЖЕТА МУНИЦИПАЛЬНОГО ОБРАЗОВАНИЯ ПРЕЧИСТИНСКИЙ  СЕЛЬСОВЕТ    В ВАЛЮТЕ РОССИЙСКОЙ ФЕДЕРАЦИИ НА 2020 ГОД И НА ПЛАНОВЫЙ ПЕРИОД 2021 И 2022 ГОДОВ</t>
  </si>
  <si>
    <t>2 02 16001 10 0001 150</t>
  </si>
  <si>
    <t>2 02 16001 10 0002 150</t>
  </si>
  <si>
    <t>2 02 16001 10 0000 150</t>
  </si>
  <si>
    <t>2 02 16001 00 0000 150</t>
  </si>
  <si>
    <t>202 49999 10 6777 150</t>
  </si>
  <si>
    <t>202 15002 10 6888 150</t>
  </si>
  <si>
    <t>Дотации бюджетам сельских поселений на поддержку мер по обеспечению сбалансированности бюджетов для  обеспечения минимального размера оплаты труда работников бюджетной сферы</t>
  </si>
  <si>
    <t>Прочие  межбюджетные трансферты, передаваемые бюджетам сельских поселений для обеспечения повышения оплаты труда работников муниципальных учреждений культуры и педагогических работников муниципальных учреждений дополнительного образования</t>
  </si>
  <si>
    <t>Обеспчение проведения выборов и референдумов</t>
  </si>
  <si>
    <t>Организационное и материально-техническое обеспечение подготовки и проведения муниципальных выборов</t>
  </si>
  <si>
    <t>Специальные расходы</t>
  </si>
  <si>
    <t>Расходы на повышение оплаты труда работников муниципальных учреждений культуры и педагогических работников</t>
  </si>
  <si>
    <t>Субсидии бюджетам муниципальных образований на софинансирование расходов по капитальному ремонту и ремонту автомобильных дорог общего пользования населенных пунктов</t>
  </si>
  <si>
    <t xml:space="preserve"> 2 02 20216 00 0000 150</t>
  </si>
  <si>
    <t xml:space="preserve"> 2 02 27576 00 0000 150</t>
  </si>
  <si>
    <t>Обеспечение комплексного развития сельских территорий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</si>
  <si>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</si>
  <si>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</si>
  <si>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2 02 20000 00 0000 150</t>
  </si>
  <si>
    <t>Субсидии бюджетам</t>
  </si>
  <si>
    <t>Капитальный ремонт и ремонт автомобильных дорог общего пользования населенных пунктов</t>
  </si>
  <si>
    <t>Основное мероприятие"Капитальный ремонт и ремонт автомобильных дорог общего пользования населенных пунктов"</t>
  </si>
  <si>
    <t>S0410</t>
  </si>
  <si>
    <t>L5760</t>
  </si>
  <si>
    <t>0 47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</si>
  <si>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</si>
  <si>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                                                                         от 27  декабря 2019 г. №148 </t>
  </si>
  <si>
    <t>от 27  декабря 2019 г. № 148</t>
  </si>
  <si>
    <t xml:space="preserve">               от 27 декабря 2019 г. №148   </t>
  </si>
  <si>
    <t>27 декабря 2019 года № 148</t>
  </si>
  <si>
    <t>27 декабря 2019 года №  148</t>
  </si>
  <si>
    <t>ВСЕГО РАСХОДОВ</t>
  </si>
  <si>
    <t/>
  </si>
  <si>
    <t>Условно утвержденные расходы</t>
  </si>
  <si>
    <t>00000</t>
  </si>
  <si>
    <t>00</t>
  </si>
  <si>
    <t>0</t>
  </si>
  <si>
    <t>320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</si>
  <si>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</si>
  <si>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</si>
  <si>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</si>
  <si>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</si>
  <si>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</si>
  <si>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</si>
  <si>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</si>
  <si>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</si>
  <si>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</si>
  <si>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</si>
  <si>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</si>
  <si>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Социальное обеспечение населения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</si>
  <si>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</si>
  <si>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</si>
  <si>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</si>
  <si>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</si>
  <si>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</si>
  <si>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</si>
  <si>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</si>
  <si>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</si>
  <si>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</si>
  <si>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</si>
  <si>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</si>
  <si>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</si>
  <si>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</si>
  <si>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</si>
  <si>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</si>
  <si>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</si>
  <si>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</si>
  <si>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</si>
  <si>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</si>
  <si>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</si>
  <si>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</si>
  <si>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</si>
  <si>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</si>
  <si>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</si>
  <si>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</si>
  <si>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</si>
  <si>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</si>
  <si>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</si>
  <si>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</si>
  <si>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</si>
  <si>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</si>
  <si>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</si>
  <si>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</si>
  <si>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</si>
  <si>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</si>
  <si>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</si>
  <si>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</si>
  <si>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</si>
  <si>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</si>
  <si>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</si>
  <si>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</si>
  <si>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</si>
  <si>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</si>
  <si>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</si>
  <si>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</si>
  <si>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</si>
  <si>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</si>
  <si>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</si>
  <si>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</si>
  <si>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</si>
  <si>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</si>
  <si>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</si>
  <si>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</si>
  <si>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</si>
  <si>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</si>
  <si>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</si>
  <si>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</si>
  <si>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</si>
  <si>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</si>
  <si>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</si>
  <si>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3</t>
  </si>
  <si>
    <t>85302S0820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</si>
  <si>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</si>
  <si>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</si>
  <si>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</si>
  <si>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</si>
  <si>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</si>
  <si>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</si>
  <si>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</si>
  <si>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</si>
  <si>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</si>
  <si>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</si>
  <si>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</si>
  <si>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</si>
  <si>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</si>
  <si>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</si>
  <si>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</si>
  <si>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</si>
  <si>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</si>
  <si>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</si>
  <si>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</si>
  <si>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</si>
  <si>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</si>
  <si>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75</t>
  </si>
  <si>
    <t>7500059301</t>
  </si>
  <si>
    <t>7500000000</t>
  </si>
  <si>
    <t>НЕПРОГРАММНЫЕ МЕРОПРИЯТИЯ ПОСЕЛЕНИЙ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</si>
  <si>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</si>
  <si>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</si>
  <si>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</si>
  <si>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</si>
  <si>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</si>
  <si>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</si>
  <si>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</si>
  <si>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</si>
  <si>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</si>
  <si>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</si>
  <si>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</si>
  <si>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Мобилизационная и вневойсковая подготовка</t>
  </si>
  <si>
    <t>НАЦИОНАЛЬНАЯ ОБОРОНА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</si>
  <si>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</si>
  <si>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</si>
  <si>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</si>
  <si>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</si>
  <si>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</si>
  <si>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</si>
  <si>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</si>
  <si>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</si>
  <si>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</si>
  <si>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</si>
  <si>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муниципального образования Пречистинский сельсовет Оренбургского района Оренбургской области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</si>
  <si>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</si>
  <si>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</si>
  <si>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</si>
  <si>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</si>
  <si>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</si>
  <si>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</si>
  <si>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</si>
  <si>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</si>
  <si>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</si>
  <si>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муниципального образования</t>
  </si>
  <si>
    <t>к решению Совета депутатов</t>
  </si>
  <si>
    <t>Итого расходов</t>
  </si>
  <si>
    <t>РАСПРЕДЕЛЕНИЕ БЮДЖЕТНЫХ АССИГОНОВАНИЙ БЮДЖЕТА МУНИЦИПАЛЬНОГО</t>
  </si>
  <si>
    <t>КЛАССИФИКАЦИИ РАСХОДОВ БЮДЖЕТОВ</t>
  </si>
  <si>
    <t>0000000000</t>
  </si>
  <si>
    <t>(подпись)</t>
  </si>
  <si>
    <t>(расшифровка подписи)</t>
  </si>
  <si>
    <t xml:space="preserve"> 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</si>
  <si>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</si>
  <si>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</si>
  <si>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</si>
  <si>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</si>
  <si>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9900000000</t>
  </si>
  <si>
    <t>99</t>
  </si>
  <si>
    <t>000</t>
  </si>
  <si>
    <t xml:space="preserve">                                                    </t>
  </si>
  <si>
    <t xml:space="preserve">                 к решению Совета депутатов</t>
  </si>
  <si>
    <t>ИСТОЧНИКИ ВНУТРЕННЕГО ФИНАНСИРОВАНИЯ ДЕФИЦИТА БЮДЖЕТА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</si>
  <si>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</si>
  <si>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</si>
  <si>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90  00  00  00  00  0000  000</t>
  </si>
  <si>
    <t>Источники финансирования дефицита бюджета - всего</t>
  </si>
  <si>
    <t>01  00  00  00  00  0000  000</t>
  </si>
  <si>
    <t>ИСТОЧНИКИ ВНУТРЕННЕГО ФИНАНСИРОВАНИЯ ДЕФИЦИТОВ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</si>
  <si>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</si>
  <si>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</si>
  <si>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</si>
  <si>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</si>
  <si>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01  02  00  00  10  0000  710</t>
  </si>
  <si>
    <t>Получение кредитов от кредитных организаций бюджетами сельских поселений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</si>
  <si>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</si>
  <si>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</si>
  <si>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01  02  00  00  10  0000  810</t>
  </si>
  <si>
    <t>Погашение бюджетами сельских поселений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</si>
  <si>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</si>
  <si>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системы Российской Федерации</t>
  </si>
  <si>
    <t>01  03  01  00  00  0000  000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</si>
  <si>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</si>
  <si>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</si>
  <si>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</si>
  <si>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</si>
  <si>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</si>
  <si>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</si>
  <si>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</si>
  <si>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01  03  01  00  10  0000  810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</si>
  <si>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</si>
  <si>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01  06  00  00  00  0000  000</t>
  </si>
  <si>
    <t>Иные источники внутреннего финансирования дефицитов бюджетов</t>
  </si>
  <si>
    <t>01  06  04  01  00  0000  000</t>
  </si>
  <si>
    <t>Исполнение государственных и муниципальных гарантий в валюте Российской Федерации</t>
  </si>
  <si>
    <t>01  06  04  01  10  0000  810</t>
  </si>
  <si>
    <t>Исполнение муниципальных гарантий сельских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</si>
  <si>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01  06  05  00  00  0000  600</t>
  </si>
  <si>
    <t>Возврат бюджетных кредитов, предоставленных внутри страны в валюте Российской Федерации</t>
  </si>
  <si>
    <t>01  06  05  01  10  0000  640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</si>
  <si>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</si>
  <si>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 xml:space="preserve">Изменение остатков средств </t>
  </si>
  <si>
    <t>01  05  00  00  00  0000  000</t>
  </si>
  <si>
    <t>Изменение остатков средств на счетах по учету средств бюджетов</t>
  </si>
  <si>
    <t>01  05  00  00  00  0000  500</t>
  </si>
  <si>
    <t>Увеличение остатков средств бюджетов</t>
  </si>
  <si>
    <t>01  05  02  01  00  0000  510</t>
  </si>
  <si>
    <t>Увеличение прочих остатков денежных средств бюджетов</t>
  </si>
  <si>
    <t>01  05  02  01  10  0000  510</t>
  </si>
  <si>
    <t>Увеличение прочих остатков денежных средств бюджетов сельских поселений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</si>
  <si>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</si>
  <si>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</si>
  <si>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</si>
  <si>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</si>
  <si>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</si>
  <si>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</si>
  <si>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01  05  02  01  10  0000  610</t>
  </si>
  <si>
    <t>Уменьшение прочих остатков денежных средств бюджетов сельских поселений</t>
  </si>
  <si>
    <t xml:space="preserve">      </t>
  </si>
  <si>
    <t>(тыс. рублей)</t>
  </si>
  <si>
    <t>Вид заимствований</t>
  </si>
  <si>
    <t>Сумма</t>
  </si>
  <si>
    <t>Внутренние заимствования (привлечение/погашение), в том числе:</t>
  </si>
  <si>
    <t xml:space="preserve">Кредиты кредитных организаций в валюте Российской Федерации </t>
  </si>
  <si>
    <t xml:space="preserve">1. Получение кредитов от кредитных организаций в валюте Российской Федерации </t>
  </si>
  <si>
    <t>2. Погашение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</si>
  <si>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 </t>
  </si>
  <si>
    <t>ПРОГРАММА</t>
  </si>
  <si>
    <t>№ п/п</t>
  </si>
  <si>
    <t>Цель гарантирования</t>
  </si>
  <si>
    <t>Наименование принципала</t>
  </si>
  <si>
    <t>Наличие права регрессного требования (уступки права требования)</t>
  </si>
  <si>
    <t xml:space="preserve">Сумма гарантирования </t>
  </si>
  <si>
    <t>Сумма обязательств</t>
  </si>
  <si>
    <t>Иные условия предоставления и исполнения гарантий</t>
  </si>
  <si>
    <t xml:space="preserve">на </t>
  </si>
  <si>
    <t>год</t>
  </si>
  <si>
    <t xml:space="preserve"> год</t>
  </si>
  <si>
    <t>-</t>
  </si>
  <si>
    <t>Срок действия муниципальных гарантий и срок исполнения обязательств по ним определяются в договорах о предоставлении муниципальных гарантий</t>
  </si>
  <si>
    <t>ИТОГО</t>
  </si>
  <si>
    <t xml:space="preserve">ПОСТУПЛЕНИЕ ДОХОДОВ В БЮДЖЕТ </t>
  </si>
  <si>
    <t>Код дохода</t>
  </si>
  <si>
    <t>Наименование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</si>
  <si>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</si>
  <si>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</si>
  <si>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</si>
  <si>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</si>
  <si>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</si>
  <si>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</si>
  <si>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</si>
  <si>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</si>
  <si>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</si>
  <si>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</si>
  <si>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</si>
  <si>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</si>
  <si>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</si>
  <si>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</si>
  <si>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</si>
  <si>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</si>
  <si>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</si>
  <si>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</si>
  <si>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</si>
  <si>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</si>
  <si>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</si>
  <si>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</si>
  <si>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</si>
  <si>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</si>
  <si>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</si>
  <si>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</si>
  <si>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</si>
  <si>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</si>
  <si>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</si>
  <si>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</si>
  <si>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</si>
  <si>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</si>
  <si>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</si>
  <si>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</si>
  <si>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организаций,обладающих земельным участком, расположенным в границах сельских поселений.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</si>
  <si>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</si>
  <si>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</si>
  <si>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</si>
  <si>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</si>
  <si>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</si>
  <si>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</si>
  <si>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</si>
  <si>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</si>
  <si>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</si>
  <si>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</si>
  <si>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</si>
  <si>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</si>
  <si>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</si>
  <si>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</si>
  <si>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</si>
  <si>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г.)</t>
  </si>
  <si>
    <t>1 09 04053 10 0000 110</t>
  </si>
  <si>
    <t>Земельный налог (по обязательствам, возникшим до 1 января 2006 г.),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</si>
  <si>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</si>
  <si>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</si>
  <si>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</si>
  <si>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</si>
  <si>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1 11 050200 00 000 120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</si>
  <si>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</si>
  <si>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</si>
  <si>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</si>
  <si>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</si>
  <si>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</si>
  <si>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</si>
  <si>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</si>
  <si>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</si>
  <si>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</si>
  <si>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</si>
  <si>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</si>
  <si>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</si>
  <si>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</si>
  <si>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</si>
  <si>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</si>
  <si>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</si>
  <si>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</si>
  <si>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</si>
  <si>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</si>
  <si>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</si>
  <si>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</si>
  <si>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1 13 02990 00 0000 130</t>
  </si>
  <si>
    <t>Прочие доходы от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</si>
  <si>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</si>
  <si>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</si>
  <si>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</si>
  <si>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</si>
  <si>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</si>
  <si>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</si>
  <si>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</si>
  <si>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</si>
  <si>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</si>
  <si>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</si>
  <si>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</si>
  <si>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</si>
  <si>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</si>
  <si>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</si>
  <si>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</si>
  <si>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</si>
  <si>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</si>
  <si>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</si>
  <si>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</si>
  <si>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</si>
  <si>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1 15 02050 10 0000 140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</si>
  <si>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</si>
  <si>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</si>
  <si>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</si>
  <si>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</si>
  <si>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</si>
  <si>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</si>
  <si>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</si>
  <si>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</si>
  <si>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</si>
  <si>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</si>
  <si>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</si>
  <si>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1 17 01050 10 0000 180</t>
  </si>
  <si>
    <t>Невыясненные поступления, зачисляемые в бюджеты сельских поселений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</si>
  <si>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</si>
  <si>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</si>
  <si>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</si>
  <si>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</si>
  <si>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</si>
  <si>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</si>
  <si>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</si>
  <si>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</si>
  <si>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</si>
  <si>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</si>
  <si>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</si>
  <si>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на выравнивание бюджетной обеспеченности поселений, за счет средств  из областного бюджета</t>
  </si>
  <si>
    <r>
      <t>Дотации на выравнивание бюджетной обеспеченности поселений,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</si>
  <si>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</si>
  <si>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бюджетов, за счет средств районного бюджета</t>
  </si>
  <si>
    <t>Субвенции бюджетам субъектов Российской Федерации и муниципальных образований</t>
  </si>
  <si>
    <t>2 02 35930 00 0000 151</t>
  </si>
  <si>
    <t>Субвенции бюджетам на государственную регистрацию актов гражданского состояния</t>
  </si>
  <si>
    <t>2 02 35930 10 0000 151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</si>
  <si>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</si>
  <si>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</si>
  <si>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</si>
  <si>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2 02 40000 00 0000 151</t>
  </si>
  <si>
    <t>Иные межбюджетные трансферты</t>
  </si>
  <si>
    <t>2 02 45160 00 0000 151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</si>
  <si>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</si>
  <si>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2 02 45160 10 0000 151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</si>
  <si>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</si>
  <si>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2 02 49999 10 0000 151</t>
  </si>
  <si>
    <t>Прочие межбюджетные трансферты, передаваемые бюджетам сельских поселений</t>
  </si>
  <si>
    <t>2 02 49999 10 0008 151</t>
  </si>
  <si>
    <t>Прочие межбюджетные трансферты, передаваемые бюджетам сельских поселений на обеспечение жильем молодых семей</t>
  </si>
  <si>
    <t>2 02 49999 10 0021 151</t>
  </si>
  <si>
    <t>Прочие межбюджетные трансферты, передаваемые бюджетам сельских поселений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</t>
  </si>
  <si>
    <t>2 02 49999 10 0051 151</t>
  </si>
  <si>
    <t>Прочие межбюджетные трансферты, передаваемые бюджетам сельских поселений на реализацию федеральных целевых программ (молодые семьи)</t>
  </si>
  <si>
    <t>2 02 04 999 10 0077 151</t>
  </si>
  <si>
    <t>Прочие межбюджетные трансферты, передаваемые бюджетам сельских поселений на софинансирование капитальных вложений в объекты муниципальной собственности</t>
  </si>
  <si>
    <t>2 02 49999 10 0216 151</t>
  </si>
  <si>
    <t>Прочие межбюджетные трансферты, передаваемые бюджетам сельских поселений на на осуществление дорожной деятельности в отношении автомобильных дорог общего пользования</t>
  </si>
  <si>
    <t>2 02 49999 10 0882 151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</si>
  <si>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ЖКХ</t>
  </si>
  <si>
    <t xml:space="preserve">2 02 49999 10 0892 151
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</si>
  <si>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областного бюджета</t>
  </si>
  <si>
    <t xml:space="preserve">2 02 49999 10 0991 151
</t>
  </si>
  <si>
    <t>Прочие межбюджетные трансферты, передаваемые бюджетам сельских поселений на софинансирование расходов по подготовке документов для внесения в государственный кадастр</t>
  </si>
  <si>
    <t>Прочие безвозмездные поступления в бюджеты сельских поселений</t>
  </si>
  <si>
    <t>ИТОГО  ДОХОДОВ</t>
  </si>
  <si>
    <t xml:space="preserve">                                                                                            к решению Совета депутатов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</si>
  <si>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</si>
  <si>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 xml:space="preserve">    </t>
  </si>
  <si>
    <t>Дотации бюджетам сельских поселений на выравнивание бюджетной обеспеченности, за счет средств областного бюджета</t>
  </si>
  <si>
    <t>Дотации бюджетам сельских поселений на выравнивание бюджетной обеспеченности, за счет средств районного  бюджета</t>
  </si>
  <si>
    <t>Дотации бюджетам сельских поселений на поддержку мер по обеспечению сбалансированности бюджетов, за счет средств районного бюджета на социальные выплаты  на строительство (приобритение) жилья отдельным категориям молодых семей</t>
  </si>
  <si>
    <t>2 02 15002 10 0200 151</t>
  </si>
  <si>
    <t>Дотации бюджетам сельских поселений на поддержку мер по обеспечению сбалансированности бюджетов, за счет средств районного бюджета на социальные выплаты молодым семьям</t>
  </si>
  <si>
    <t>Прочие дотации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</si>
  <si>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</si>
  <si>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Прочие субвенции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</si>
  <si>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</si>
  <si>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</si>
  <si>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межбюджетные трансферты, передаваемые бюджетам сельских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</si>
  <si>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</si>
  <si>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Прочие межбюджетные трансферты, передаваемые бюджетам сельских поселений на обеспечение мероприятий по капитальному ремонту многоквартирных домов за счет средств бюджетов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</si>
  <si>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бюджетов</t>
  </si>
  <si>
    <t>Прочие межбюджетные трансферты, передаваемые бюджетам сельских поселений на софинансирование расходов по предоставлению социальных выплат на строительство (приобретение) жилья отдельным категориям молодых семей (отдельные категории)</t>
  </si>
  <si>
    <t>Прочие межбюджетные трансферты, передаваемые бюджетам сельских поселений на софинансирование расходов по предоставлению социальных выплат молодым семьям на строительство (приобретение) жилья (молодые семьи)</t>
  </si>
  <si>
    <t>Прочие безвозмездные поступления в бюджеты сельских поселений от бюджетов муниципальных районов</t>
  </si>
  <si>
    <t>Доходы бюджетов сельских поселений от возврата бюджетными учреждениями остатков субсидий прошлых лет</t>
  </si>
  <si>
    <t>Доходы бюджетов сельских поселений от возврата иными организациями остатков субсидий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</si>
  <si>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</si>
  <si>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(в процентах)</t>
  </si>
  <si>
    <t>Код бюджетной классификации РФ</t>
  </si>
  <si>
    <t>Наименование кода поступлений в бюджет</t>
  </si>
  <si>
    <t>Норматив отчислений</t>
  </si>
  <si>
    <t>В ЧАСТИ БЕЗВОЗМЕЗДНЫХ ПОСТУПЛЕНИЙ ОТ ДРУГИХ БЮДЖЕТОВ БЮДЖЕТНОЙ СИСТЕМЫ РОССИЙСКОЙ ФЕДЕРАЦИИ</t>
  </si>
  <si>
    <t>1 08 04020 01 1000 110</t>
  </si>
  <si>
    <t>047</t>
  </si>
  <si>
    <t>1 08 07175 01 1000 110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</si>
  <si>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</si>
  <si>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1 11 02033 10 0000 120</t>
  </si>
  <si>
    <t>Доходы от размещения временно свободных средств бюджетов сельских поселений</t>
  </si>
  <si>
    <t>1 11 05027 10 0000 120</t>
  </si>
  <si>
    <t>Доходы, получаемые в виде средств от продажи права на заключение договоров аренды земельных участков, государственная собственность на которые не разграничена и которые расположены в границах сельских поселений</t>
  </si>
  <si>
    <t>1 11 08050 10 0000 120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</si>
  <si>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сельских поселений</t>
  </si>
  <si>
    <t>1 11 09035 10 0000 120</t>
  </si>
  <si>
    <t>1 11 09045 10 0000 120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</si>
  <si>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</si>
  <si>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</si>
  <si>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1 14 01050 10 0000 410</t>
  </si>
  <si>
    <t>Доходы от продажи квартир, находящихся в собственности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</si>
  <si>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</si>
  <si>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</si>
  <si>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</si>
  <si>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</si>
  <si>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1 14 03050 10 0000 410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</si>
  <si>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</si>
  <si>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1 14 03050 10 0000 440</t>
  </si>
  <si>
    <t>Средства от распоряжения и реализации конфискованного и иного имущества, обращенного в доходы сельских поселений (в части реализации материальных запасов по указанному имуществу)</t>
  </si>
  <si>
    <t>1 14 04050 10 0000 420</t>
  </si>
  <si>
    <t>Доходы от продажи нематериальных активов, находящихся в собственности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</si>
  <si>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</si>
  <si>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                                                                             МО Пречистинский сельсовет</t>
  </si>
  <si>
    <t>МО Пречистинский сельсовет</t>
  </si>
  <si>
    <t>МУНИЦИПАЛЬНОГО ОБРАЗОВАНИЯ ПРЕЧИСТИНСКИЙ СЕЛЬСОВЕТ</t>
  </si>
  <si>
    <t xml:space="preserve">                 МО Пречистинский сельсовет</t>
  </si>
  <si>
    <t>Пречистинский сельсовет</t>
  </si>
  <si>
    <t>Муниципальная программа "Устойчивое развитие сельской территории муниципального образования Пречистинский сельсовет Оренбургского района Оренбургской области на 2016–2018 годы и на период до 2020 года"</t>
  </si>
  <si>
    <t>ПРЕЧИСТИНСКИЙ СЕЛЬСОВЕТ  ПО РАЗДЕЛАМ, ПОДРАЗДЕЛАМ,ЦЕЛЕВЫМ СТАТЬЯМ (МУНИЦИПАЛЬНЫМ ПРОГРАММАМ</t>
  </si>
  <si>
    <t>Проведение мероприятий в области градостроительной деятельности</t>
  </si>
  <si>
    <t>(МУНИЦИПАЛЬНЫХ ПРОГРАММ  ПРЕЧИСТИНСКОГО СЕЛЬСОВЕТА  И НЕПРОГРАММНЫМ НАПРАВЛЕНИЯМ</t>
  </si>
  <si>
    <t>МОПречистинский сельсовет</t>
  </si>
  <si>
    <t>В ЧАСТИ НАЛОГОВ НА ПРИБЫЛЬ, ДОХОДЫ</t>
  </si>
  <si>
    <t>В ЧАСТИ НАЛОГОВ НА ТОВАРЫ (РАБОТЫ,УСЛУГИ),РЕАЛИЗУЕМЫЕ НА ТЕРИИТОРИИ РОССИЙСКОЙ ФЕДЕРАЦИИ</t>
  </si>
  <si>
    <t>В ЧАСТИ НАЛОГОВ НА СОВОКУПНЫЙ ДОХОД</t>
  </si>
  <si>
    <t>В ЧАСТИ НАЛОГОВ НА ИМУЩЕСТВО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</si>
  <si>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</si>
  <si>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</si>
  <si>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В ЧАСТИ ГОСУДАРСТВЕННОЙ ПОШЛИНЫ</t>
  </si>
  <si>
    <t>1 08 07175 01 0000 110</t>
  </si>
  <si>
    <t>В ЧАСТИ ПОГАШЕНИЯ ЗАДОЛЖЕННОСТИ И ПЕРЕРАСЧЕТОВ ПО ОТДЕЛЬНЫМ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</si>
  <si>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сельских поселений</t>
  </si>
  <si>
    <t>В ЧАСТИ ДОХОДОВ ОТ ИСПОЛЬЗОВАНИЯ ИМУЩЕСТВА, НАХОДЯЩЕГОСЯ В ГОСУДАРСТВЕННОЙ И МУНИЦИПАЛЬНОЙ СОБСТВЕННОСТИ</t>
  </si>
  <si>
    <t>Средства, получаемые от передачи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</si>
  <si>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Доходы от эксплуатации и использования имущества автомобильных дорог, находящихся в собственности сельских поселений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</si>
  <si>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</si>
  <si>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В ЧАСТИ ДОХОДОВ ОТ ОКАЗАНИИ ПЛАТНЫХ УСЛУГ И КОМПЕНСАЦИИ ЗАТАРТ ГОСУДАРСТВА</t>
  </si>
  <si>
    <t xml:space="preserve">В ЧАСТИ ДОХОДОВ ОТ ПРОДАЖИ МАТЕРИАЛЬНЫХ </t>
  </si>
  <si>
    <t>И НЕМАТЕРИАЛЬНЫХ АКТИВОВ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</si>
  <si>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</si>
  <si>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</si>
  <si>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В ЧАСТИ ПРОЧИХ НЕНАЛОГОВЫХ ДОХОДОВ</t>
  </si>
  <si>
    <t xml:space="preserve">                                                                                                   МОПречистинский сельсовет</t>
  </si>
  <si>
    <t xml:space="preserve">                Приложение № 1</t>
  </si>
  <si>
    <t xml:space="preserve">                                                                              Приложение № 2</t>
  </si>
  <si>
    <t xml:space="preserve">                                                                              Приложение № 3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</si>
  <si>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</si>
  <si>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</si>
  <si>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</si>
  <si>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</si>
  <si>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</si>
  <si>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_10___</t>
  </si>
  <si>
    <t>Приложение № __11__</t>
  </si>
  <si>
    <t>Уплата членских взносов</t>
  </si>
  <si>
    <t>Уплата налогов, сборов и  иных платежей</t>
  </si>
  <si>
    <t>2020 год</t>
  </si>
  <si>
    <t>Прочие безвозмездные поступления в бюджеты сельских поселений, по договорам СЭП</t>
  </si>
  <si>
    <t>Безвозмездные поступления в бюджеты сельских поселений на реализацию  проектов  общественной инфраструктуры, основанных на местных инициативах</t>
  </si>
  <si>
    <t>L4970</t>
  </si>
  <si>
    <t>2021 год</t>
  </si>
  <si>
    <t>Дотации бюджетам сельских поселений на поддержку мер по обеспечению сбалансированности бюджетов на уплату налога на имущество</t>
  </si>
  <si>
    <t>Прочие безвозмездные трансферты</t>
  </si>
  <si>
    <t>Уплата налога на имущества</t>
  </si>
  <si>
    <t xml:space="preserve">                    86 0 00 00000</t>
  </si>
  <si>
    <t xml:space="preserve">                    86 0 07 95555</t>
  </si>
  <si>
    <t>Защита населений и территории от черезвычайных ситуаций природного и техногенного характера,гражданская оборона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</si>
</sst>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#,##0.00;[Red]\-#,##0.00;0.00"/>
    <numFmt numFmtId="165" formatCode="000"/>
    <numFmt numFmtId="166" formatCode="00000"/>
    <numFmt numFmtId="167" formatCode="00"/>
    <numFmt numFmtId="168" formatCode="0000000000"/>
    <numFmt numFmtId="169" formatCode="0000"/>
    <numFmt numFmtId="170" formatCode="000\.00\.000\.0"/>
    <numFmt numFmtId="171" formatCode="#,##0.00_ ;[Red]\-#,##0.00\ "/>
    <numFmt numFmtId="172" formatCode="00\ 0\ 0000;;"/>
    <numFmt numFmtId="173" formatCode="_-* #,##0.0_р_._-;\-* #,##0.0_р_._-;_-* &quot;-&quot;??_р_._-;_-@_-"/>
    <numFmt numFmtId="174" formatCode="0_ ;[Red]\-0\ "/>
  </numFmts>
  <fonts count="4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i/>
      <sz val="10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5" fillId="0" borderId="0"/>
    <xf numFmtId="0" fontId="45" fillId="0" borderId="0"/>
    <xf numFmtId="0" fontId="1" fillId="0" borderId="0"/>
    <xf numFmtId="0" fontId="25" fillId="0" borderId="0"/>
    <xf numFmtId="43" fontId="23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69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165" fontId="5" fillId="0" borderId="3" xfId="1" applyNumberFormat="1" applyFont="1" applyFill="1" applyBorder="1" applyAlignment="1" applyProtection="1">
      <alignment horizontal="center" vertical="center"/>
      <protection hidden="1"/>
    </xf>
    <xf numFmtId="165" fontId="6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3" xfId="1" applyNumberFormat="1" applyFont="1" applyFill="1" applyBorder="1" applyAlignment="1" applyProtection="1">
      <alignment horizontal="center" vertical="center"/>
      <protection hidden="1"/>
    </xf>
    <xf numFmtId="167" fontId="6" fillId="0" borderId="3" xfId="1" applyNumberFormat="1" applyFont="1" applyFill="1" applyBorder="1" applyAlignment="1" applyProtection="1">
      <alignment horizontal="center" vertical="center"/>
      <protection hidden="1"/>
    </xf>
    <xf numFmtId="1" fontId="6" fillId="0" borderId="3" xfId="1" applyNumberFormat="1" applyFont="1" applyFill="1" applyBorder="1" applyAlignment="1" applyProtection="1">
      <alignment horizontal="center" vertical="center"/>
      <protection hidden="1"/>
    </xf>
    <xf numFmtId="168" fontId="5" fillId="0" borderId="3" xfId="1" applyNumberFormat="1" applyFont="1" applyFill="1" applyBorder="1" applyAlignment="1" applyProtection="1">
      <alignment horizontal="center" vertical="center"/>
      <protection hidden="1"/>
    </xf>
    <xf numFmtId="167" fontId="6" fillId="0" borderId="4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5" xfId="1" applyNumberFormat="1" applyFont="1" applyFill="1" applyBorder="1" applyAlignment="1" applyProtection="1">
      <alignment horizontal="center" vertical="center"/>
      <protection hidden="1"/>
    </xf>
    <xf numFmtId="168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5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5" xfId="1" applyNumberFormat="1" applyFont="1" applyFill="1" applyBorder="1" applyAlignment="1" applyProtection="1">
      <alignment horizontal="left" vertical="center" wrapText="1"/>
      <protection hidden="1"/>
    </xf>
    <xf numFmtId="170" fontId="8" fillId="2" borderId="7" xfId="1" applyNumberFormat="1" applyFont="1" applyFill="1" applyBorder="1" applyAlignment="1" applyProtection="1">
      <alignment horizontal="left" vertical="center" wrapText="1"/>
      <protection hidden="1"/>
    </xf>
    <xf numFmtId="0" fontId="3" fillId="0" borderId="2" xfId="1" applyNumberFormat="1" applyFont="1" applyFill="1" applyBorder="1" applyAlignment="1" applyProtection="1">
      <protection hidden="1"/>
    </xf>
    <xf numFmtId="165" fontId="6" fillId="0" borderId="8" xfId="1" applyNumberFormat="1" applyFont="1" applyFill="1" applyBorder="1" applyAlignment="1" applyProtection="1">
      <alignment horizontal="center" vertical="center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6" fillId="0" borderId="9" xfId="1" applyNumberFormat="1" applyFont="1" applyFill="1" applyBorder="1" applyAlignment="1" applyProtection="1">
      <alignment horizontal="center" vertical="center"/>
      <protection hidden="1"/>
    </xf>
    <xf numFmtId="1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6" fillId="0" borderId="8" xfId="1" applyNumberFormat="1" applyFont="1" applyFill="1" applyBorder="1" applyAlignment="1" applyProtection="1">
      <alignment horizontal="center" vertical="center"/>
      <protection hidden="1"/>
    </xf>
    <xf numFmtId="167" fontId="6" fillId="0" borderId="10" xfId="1" applyNumberFormat="1" applyFont="1" applyFill="1" applyBorder="1" applyAlignment="1" applyProtection="1">
      <alignment horizontal="center" vertical="center"/>
      <protection hidden="1"/>
    </xf>
    <xf numFmtId="165" fontId="6" fillId="0" borderId="10" xfId="1" applyNumberFormat="1" applyFont="1" applyFill="1" applyBorder="1" applyAlignment="1" applyProtection="1">
      <alignment horizontal="center" vertical="center"/>
      <protection hidden="1"/>
    </xf>
    <xf numFmtId="169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11" xfId="1" applyNumberFormat="1" applyFont="1" applyFill="1" applyBorder="1" applyAlignment="1" applyProtection="1">
      <alignment horizontal="center" vertical="center"/>
      <protection hidden="1"/>
    </xf>
    <xf numFmtId="167" fontId="7" fillId="0" borderId="11" xfId="1" applyNumberFormat="1" applyFont="1" applyFill="1" applyBorder="1" applyAlignment="1" applyProtection="1">
      <alignment horizontal="center" vertical="center"/>
      <protection hidden="1"/>
    </xf>
    <xf numFmtId="167" fontId="7" fillId="0" borderId="12" xfId="1" applyNumberFormat="1" applyFont="1" applyFill="1" applyBorder="1" applyAlignment="1" applyProtection="1">
      <alignment horizontal="center" vertical="center"/>
      <protection hidden="1"/>
    </xf>
    <xf numFmtId="165" fontId="7" fillId="0" borderId="12" xfId="1" applyNumberFormat="1" applyFont="1" applyFill="1" applyBorder="1" applyAlignment="1" applyProtection="1">
      <alignment horizontal="center" vertical="center"/>
      <protection hidden="1"/>
    </xf>
    <xf numFmtId="168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1" xfId="1" applyNumberFormat="1" applyFont="1" applyFill="1" applyBorder="1" applyAlignment="1" applyProtection="1">
      <alignment horizontal="center" vertical="center"/>
      <protection hidden="1"/>
    </xf>
    <xf numFmtId="167" fontId="6" fillId="0" borderId="11" xfId="1" applyNumberFormat="1" applyFont="1" applyFill="1" applyBorder="1" applyAlignment="1" applyProtection="1">
      <alignment horizontal="center" vertical="center"/>
      <protection hidden="1"/>
    </xf>
    <xf numFmtId="167" fontId="6" fillId="0" borderId="12" xfId="1" applyNumberFormat="1" applyFont="1" applyFill="1" applyBorder="1" applyAlignment="1" applyProtection="1">
      <alignment horizontal="center" vertical="center"/>
      <protection hidden="1"/>
    </xf>
    <xf numFmtId="165" fontId="6" fillId="0" borderId="12" xfId="1" applyNumberFormat="1" applyFont="1" applyFill="1" applyBorder="1" applyAlignment="1" applyProtection="1">
      <alignment horizontal="center" vertical="center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167" fontId="7" fillId="0" borderId="9" xfId="1" applyNumberFormat="1" applyFont="1" applyFill="1" applyBorder="1" applyAlignment="1" applyProtection="1">
      <alignment horizontal="center" vertical="center"/>
      <protection hidden="1"/>
    </xf>
    <xf numFmtId="1" fontId="7" fillId="0" borderId="9" xfId="1" applyNumberFormat="1" applyFont="1" applyFill="1" applyBorder="1" applyAlignment="1" applyProtection="1">
      <alignment horizontal="center" vertical="center"/>
      <protection hidden="1"/>
    </xf>
    <xf numFmtId="167" fontId="7" fillId="0" borderId="8" xfId="1" applyNumberFormat="1" applyFont="1" applyFill="1" applyBorder="1" applyAlignment="1" applyProtection="1">
      <alignment horizontal="center" vertical="center"/>
      <protection hidden="1"/>
    </xf>
    <xf numFmtId="167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8" fillId="0" borderId="8" xfId="1" applyNumberFormat="1" applyFont="1" applyFill="1" applyBorder="1" applyAlignment="1" applyProtection="1">
      <alignment horizontal="center" vertical="center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center" vertical="center"/>
      <protection hidden="1"/>
    </xf>
    <xf numFmtId="1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8" xfId="1" applyNumberFormat="1" applyFont="1" applyFill="1" applyBorder="1" applyAlignment="1" applyProtection="1">
      <alignment horizontal="center" vertical="center"/>
      <protection hidden="1"/>
    </xf>
    <xf numFmtId="167" fontId="8" fillId="0" borderId="10" xfId="1" applyNumberFormat="1" applyFont="1" applyFill="1" applyBorder="1" applyAlignment="1" applyProtection="1">
      <alignment horizontal="center" vertical="center"/>
      <protection hidden="1"/>
    </xf>
    <xf numFmtId="165" fontId="8" fillId="0" borderId="10" xfId="1" applyNumberFormat="1" applyFont="1" applyFill="1" applyBorder="1" applyAlignment="1" applyProtection="1">
      <alignment horizontal="center" vertical="center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5" fillId="0" borderId="13" xfId="1" applyNumberFormat="1" applyFont="1" applyFill="1" applyBorder="1" applyAlignment="1" applyProtection="1">
      <alignment horizontal="center" vertical="center"/>
      <protection hidden="1"/>
    </xf>
    <xf numFmtId="0" fontId="5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/>
      <protection hidden="1"/>
    </xf>
    <xf numFmtId="0" fontId="7" fillId="0" borderId="13" xfId="1" applyNumberFormat="1" applyFont="1" applyFill="1" applyBorder="1" applyAlignment="1" applyProtection="1">
      <alignment horizontal="center" vertical="center"/>
      <protection hidden="1"/>
    </xf>
    <xf numFmtId="0" fontId="8" fillId="0" borderId="13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3" xfId="1" applyNumberFormat="1" applyFont="1" applyFill="1" applyBorder="1" applyAlignment="1" applyProtection="1">
      <alignment horizontal="centerContinuous" vertical="center" wrapText="1"/>
      <protection hidden="1"/>
    </xf>
    <xf numFmtId="0" fontId="10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10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1" fillId="0" borderId="0" xfId="1" applyNumberFormat="1" applyFont="1" applyFill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1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left"/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167" fontId="6" fillId="0" borderId="0" xfId="1" applyNumberFormat="1" applyFont="1" applyFill="1" applyBorder="1" applyAlignment="1" applyProtection="1">
      <alignment horizontal="center" vertical="center"/>
      <protection hidden="1"/>
    </xf>
    <xf numFmtId="1" fontId="6" fillId="0" borderId="0" xfId="1" applyNumberFormat="1" applyFont="1" applyFill="1" applyBorder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168" fontId="13" fillId="0" borderId="3" xfId="1" applyNumberFormat="1" applyFont="1" applyFill="1" applyBorder="1" applyAlignment="1" applyProtection="1">
      <alignment horizontal="center" vertical="center"/>
      <protection hidden="1"/>
    </xf>
    <xf numFmtId="165" fontId="13" fillId="0" borderId="3" xfId="1" applyNumberFormat="1" applyFont="1" applyFill="1" applyBorder="1" applyAlignment="1" applyProtection="1">
      <alignment horizontal="center" vertical="center"/>
      <protection hidden="1"/>
    </xf>
    <xf numFmtId="165" fontId="14" fillId="0" borderId="10" xfId="1" applyNumberFormat="1" applyFont="1" applyFill="1" applyBorder="1" applyAlignment="1" applyProtection="1">
      <alignment horizontal="center" vertical="center"/>
      <protection hidden="1"/>
    </xf>
    <xf numFmtId="167" fontId="14" fillId="0" borderId="10" xfId="1" applyNumberFormat="1" applyFont="1" applyFill="1" applyBorder="1" applyAlignment="1" applyProtection="1">
      <alignment horizontal="center" vertical="center"/>
      <protection hidden="1"/>
    </xf>
    <xf numFmtId="167" fontId="14" fillId="0" borderId="8" xfId="1" applyNumberFormat="1" applyFont="1" applyFill="1" applyBorder="1" applyAlignment="1" applyProtection="1">
      <alignment horizontal="center" vertical="center"/>
      <protection hidden="1"/>
    </xf>
    <xf numFmtId="168" fontId="15" fillId="0" borderId="3" xfId="1" applyNumberFormat="1" applyFont="1" applyFill="1" applyBorder="1" applyAlignment="1" applyProtection="1">
      <alignment horizontal="center" vertical="center"/>
      <protection hidden="1"/>
    </xf>
    <xf numFmtId="167" fontId="14" fillId="0" borderId="9" xfId="1" applyNumberFormat="1" applyFont="1" applyFill="1" applyBorder="1" applyAlignment="1" applyProtection="1">
      <alignment horizontal="center" vertical="center"/>
      <protection hidden="1"/>
    </xf>
    <xf numFmtId="1" fontId="14" fillId="0" borderId="9" xfId="1" applyNumberFormat="1" applyFont="1" applyFill="1" applyBorder="1" applyAlignment="1" applyProtection="1">
      <alignment horizontal="center" vertical="center"/>
      <protection hidden="1"/>
    </xf>
    <xf numFmtId="166" fontId="14" fillId="0" borderId="9" xfId="1" applyNumberFormat="1" applyFont="1" applyFill="1" applyBorder="1" applyAlignment="1" applyProtection="1">
      <alignment horizontal="center" vertical="center"/>
      <protection hidden="1"/>
    </xf>
    <xf numFmtId="165" fontId="14" fillId="0" borderId="8" xfId="1" applyNumberFormat="1" applyFont="1" applyFill="1" applyBorder="1" applyAlignment="1" applyProtection="1">
      <alignment horizontal="center" vertical="center"/>
      <protection hidden="1"/>
    </xf>
    <xf numFmtId="165" fontId="15" fillId="0" borderId="3" xfId="1" applyNumberFormat="1" applyFont="1" applyFill="1" applyBorder="1" applyAlignment="1" applyProtection="1">
      <alignment horizontal="center" vertical="center"/>
      <protection hidden="1"/>
    </xf>
    <xf numFmtId="165" fontId="14" fillId="0" borderId="12" xfId="1" applyNumberFormat="1" applyFont="1" applyFill="1" applyBorder="1" applyAlignment="1" applyProtection="1">
      <alignment horizontal="center" vertical="center"/>
      <protection hidden="1"/>
    </xf>
    <xf numFmtId="167" fontId="14" fillId="0" borderId="12" xfId="1" applyNumberFormat="1" applyFont="1" applyFill="1" applyBorder="1" applyAlignment="1" applyProtection="1">
      <alignment horizontal="center" vertical="center"/>
      <protection hidden="1"/>
    </xf>
    <xf numFmtId="167" fontId="14" fillId="0" borderId="11" xfId="1" applyNumberFormat="1" applyFont="1" applyFill="1" applyBorder="1" applyAlignment="1" applyProtection="1">
      <alignment horizontal="center" vertical="center"/>
      <protection hidden="1"/>
    </xf>
    <xf numFmtId="165" fontId="14" fillId="0" borderId="11" xfId="1" applyNumberFormat="1" applyFont="1" applyFill="1" applyBorder="1" applyAlignment="1" applyProtection="1">
      <alignment horizontal="center" vertical="center"/>
      <protection hidden="1"/>
    </xf>
    <xf numFmtId="169" fontId="12" fillId="0" borderId="10" xfId="1" applyNumberFormat="1" applyFont="1" applyFill="1" applyBorder="1" applyAlignment="1" applyProtection="1">
      <alignment horizontal="left" vertical="center" wrapText="1"/>
      <protection hidden="1"/>
    </xf>
    <xf numFmtId="168" fontId="12" fillId="0" borderId="10" xfId="1" applyNumberFormat="1" applyFont="1" applyFill="1" applyBorder="1" applyAlignment="1" applyProtection="1">
      <alignment horizontal="left" vertical="center" wrapText="1"/>
      <protection hidden="1"/>
    </xf>
    <xf numFmtId="168" fontId="12" fillId="0" borderId="12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11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5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5" xfId="1" applyNumberFormat="1" applyFont="1" applyFill="1" applyBorder="1" applyAlignment="1" applyProtection="1">
      <alignment horizontal="center" vertical="center"/>
      <protection hidden="1"/>
    </xf>
    <xf numFmtId="167" fontId="12" fillId="0" borderId="5" xfId="1" applyNumberFormat="1" applyFont="1" applyFill="1" applyBorder="1" applyAlignment="1" applyProtection="1">
      <alignment horizontal="center" vertical="center"/>
      <protection hidden="1"/>
    </xf>
    <xf numFmtId="167" fontId="12" fillId="0" borderId="4" xfId="1" applyNumberFormat="1" applyFont="1" applyFill="1" applyBorder="1" applyAlignment="1" applyProtection="1">
      <alignment horizontal="center" vertical="center"/>
      <protection hidden="1"/>
    </xf>
    <xf numFmtId="167" fontId="12" fillId="0" borderId="3" xfId="1" applyNumberFormat="1" applyFont="1" applyFill="1" applyBorder="1" applyAlignment="1" applyProtection="1">
      <alignment horizontal="center" vertical="center"/>
      <protection hidden="1"/>
    </xf>
    <xf numFmtId="1" fontId="12" fillId="0" borderId="3" xfId="1" applyNumberFormat="1" applyFont="1" applyFill="1" applyBorder="1" applyAlignment="1" applyProtection="1">
      <alignment horizontal="center" vertical="center"/>
      <protection hidden="1"/>
    </xf>
    <xf numFmtId="166" fontId="12" fillId="0" borderId="3" xfId="1" applyNumberFormat="1" applyFont="1" applyFill="1" applyBorder="1" applyAlignment="1" applyProtection="1">
      <alignment horizontal="center" vertical="center"/>
      <protection hidden="1"/>
    </xf>
    <xf numFmtId="165" fontId="12" fillId="0" borderId="4" xfId="1" applyNumberFormat="1" applyFont="1" applyFill="1" applyBorder="1" applyAlignment="1" applyProtection="1">
      <alignment horizontal="center" vertical="center"/>
      <protection hidden="1"/>
    </xf>
    <xf numFmtId="165" fontId="12" fillId="0" borderId="6" xfId="1" applyNumberFormat="1" applyFont="1" applyFill="1" applyBorder="1" applyAlignment="1" applyProtection="1">
      <alignment horizontal="center" vertical="center"/>
      <protection hidden="1"/>
    </xf>
    <xf numFmtId="167" fontId="12" fillId="0" borderId="6" xfId="1" applyNumberFormat="1" applyFont="1" applyFill="1" applyBorder="1" applyAlignment="1" applyProtection="1">
      <alignment horizontal="center" vertical="center"/>
      <protection hidden="1"/>
    </xf>
    <xf numFmtId="167" fontId="12" fillId="0" borderId="16" xfId="1" applyNumberFormat="1" applyFont="1" applyFill="1" applyBorder="1" applyAlignment="1" applyProtection="1">
      <alignment horizontal="center" vertical="center"/>
      <protection hidden="1"/>
    </xf>
    <xf numFmtId="168" fontId="13" fillId="0" borderId="17" xfId="1" applyNumberFormat="1" applyFont="1" applyFill="1" applyBorder="1" applyAlignment="1" applyProtection="1">
      <alignment horizontal="center" vertical="center"/>
      <protection hidden="1"/>
    </xf>
    <xf numFmtId="167" fontId="12" fillId="0" borderId="17" xfId="1" applyNumberFormat="1" applyFont="1" applyFill="1" applyBorder="1" applyAlignment="1" applyProtection="1">
      <alignment horizontal="center" vertical="center"/>
      <protection hidden="1"/>
    </xf>
    <xf numFmtId="1" fontId="12" fillId="0" borderId="17" xfId="1" applyNumberFormat="1" applyFont="1" applyFill="1" applyBorder="1" applyAlignment="1" applyProtection="1">
      <alignment horizontal="center" vertical="center"/>
      <protection hidden="1"/>
    </xf>
    <xf numFmtId="166" fontId="12" fillId="0" borderId="17" xfId="1" applyNumberFormat="1" applyFont="1" applyFill="1" applyBorder="1" applyAlignment="1" applyProtection="1">
      <alignment horizontal="center" vertical="center"/>
      <protection hidden="1"/>
    </xf>
    <xf numFmtId="165" fontId="12" fillId="0" borderId="16" xfId="1" applyNumberFormat="1" applyFont="1" applyFill="1" applyBorder="1" applyAlignment="1" applyProtection="1">
      <alignment horizontal="center" vertical="center"/>
      <protection hidden="1"/>
    </xf>
    <xf numFmtId="165" fontId="13" fillId="0" borderId="17" xfId="1" applyNumberFormat="1" applyFont="1" applyFill="1" applyBorder="1" applyAlignment="1" applyProtection="1">
      <alignment horizontal="center" vertical="center"/>
      <protection hidden="1"/>
    </xf>
    <xf numFmtId="0" fontId="16" fillId="0" borderId="18" xfId="1" applyNumberFormat="1" applyFont="1" applyFill="1" applyBorder="1" applyAlignment="1" applyProtection="1">
      <protection hidden="1"/>
    </xf>
    <xf numFmtId="0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/>
      <protection hidden="1"/>
    </xf>
    <xf numFmtId="165" fontId="8" fillId="0" borderId="20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left" vertical="center" wrapText="1"/>
      <protection hidden="1"/>
    </xf>
    <xf numFmtId="167" fontId="14" fillId="0" borderId="0" xfId="1" applyNumberFormat="1" applyFont="1" applyFill="1" applyBorder="1" applyAlignment="1" applyProtection="1">
      <alignment horizontal="center" vertical="center"/>
      <protection hidden="1"/>
    </xf>
    <xf numFmtId="1" fontId="14" fillId="0" borderId="0" xfId="1" applyNumberFormat="1" applyFont="1" applyFill="1" applyBorder="1" applyAlignment="1" applyProtection="1">
      <alignment horizontal="center" vertical="center"/>
      <protection hidden="1"/>
    </xf>
    <xf numFmtId="166" fontId="14" fillId="0" borderId="0" xfId="1" applyNumberFormat="1" applyFont="1" applyFill="1" applyBorder="1" applyAlignment="1" applyProtection="1">
      <alignment horizontal="center" vertical="center"/>
      <protection hidden="1"/>
    </xf>
    <xf numFmtId="167" fontId="7" fillId="0" borderId="0" xfId="1" applyNumberFormat="1" applyFont="1" applyFill="1" applyBorder="1" applyAlignment="1" applyProtection="1">
      <alignment horizontal="center" vertical="center"/>
      <protection hidden="1"/>
    </xf>
    <xf numFmtId="1" fontId="7" fillId="0" borderId="0" xfId="1" applyNumberFormat="1" applyFont="1" applyFill="1" applyBorder="1" applyAlignment="1" applyProtection="1">
      <alignment horizontal="center" vertical="center"/>
      <protection hidden="1"/>
    </xf>
    <xf numFmtId="166" fontId="7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21" xfId="1" applyNumberFormat="1" applyFont="1" applyFill="1" applyBorder="1" applyAlignment="1" applyProtection="1">
      <protection hidden="1"/>
    </xf>
    <xf numFmtId="0" fontId="16" fillId="0" borderId="22" xfId="1" applyNumberFormat="1" applyFont="1" applyFill="1" applyBorder="1" applyAlignment="1" applyProtection="1">
      <protection hidden="1"/>
    </xf>
    <xf numFmtId="171" fontId="8" fillId="0" borderId="10" xfId="1" applyNumberFormat="1" applyFont="1" applyFill="1" applyBorder="1" applyAlignment="1" applyProtection="1">
      <alignment horizontal="right" vertical="center"/>
      <protection hidden="1"/>
    </xf>
    <xf numFmtId="171" fontId="8" fillId="0" borderId="23" xfId="1" applyNumberFormat="1" applyFont="1" applyFill="1" applyBorder="1" applyAlignment="1" applyProtection="1">
      <alignment horizontal="right" vertical="center"/>
      <protection hidden="1"/>
    </xf>
    <xf numFmtId="171" fontId="7" fillId="0" borderId="10" xfId="1" applyNumberFormat="1" applyFont="1" applyFill="1" applyBorder="1" applyAlignment="1" applyProtection="1">
      <alignment horizontal="right" vertical="center"/>
      <protection hidden="1"/>
    </xf>
    <xf numFmtId="171" fontId="7" fillId="0" borderId="23" xfId="1" applyNumberFormat="1" applyFont="1" applyFill="1" applyBorder="1" applyAlignment="1" applyProtection="1">
      <alignment horizontal="right" vertical="center"/>
      <protection hidden="1"/>
    </xf>
    <xf numFmtId="171" fontId="14" fillId="0" borderId="10" xfId="1" applyNumberFormat="1" applyFont="1" applyFill="1" applyBorder="1" applyAlignment="1" applyProtection="1">
      <alignment horizontal="right" vertical="center"/>
      <protection hidden="1"/>
    </xf>
    <xf numFmtId="171" fontId="14" fillId="0" borderId="23" xfId="1" applyNumberFormat="1" applyFont="1" applyFill="1" applyBorder="1" applyAlignment="1" applyProtection="1">
      <alignment horizontal="right" vertical="center"/>
      <protection hidden="1"/>
    </xf>
    <xf numFmtId="171" fontId="6" fillId="0" borderId="10" xfId="1" applyNumberFormat="1" applyFont="1" applyFill="1" applyBorder="1" applyAlignment="1" applyProtection="1">
      <alignment horizontal="right" vertical="center"/>
      <protection hidden="1"/>
    </xf>
    <xf numFmtId="171" fontId="6" fillId="0" borderId="23" xfId="1" applyNumberFormat="1" applyFont="1" applyFill="1" applyBorder="1" applyAlignment="1" applyProtection="1">
      <alignment horizontal="right" vertical="center"/>
      <protection hidden="1"/>
    </xf>
    <xf numFmtId="171" fontId="6" fillId="3" borderId="5" xfId="1" applyNumberFormat="1" applyFont="1" applyFill="1" applyBorder="1" applyAlignment="1" applyProtection="1">
      <alignment horizontal="right" vertical="center"/>
      <protection hidden="1"/>
    </xf>
    <xf numFmtId="171" fontId="6" fillId="3" borderId="24" xfId="1" applyNumberFormat="1" applyFont="1" applyFill="1" applyBorder="1" applyAlignment="1" applyProtection="1">
      <alignment horizontal="right" vertical="center"/>
      <protection hidden="1"/>
    </xf>
    <xf numFmtId="171" fontId="6" fillId="3" borderId="10" xfId="1" applyNumberFormat="1" applyFont="1" applyFill="1" applyBorder="1" applyAlignment="1" applyProtection="1">
      <alignment horizontal="right" vertical="center"/>
      <protection hidden="1"/>
    </xf>
    <xf numFmtId="171" fontId="6" fillId="3" borderId="23" xfId="1" applyNumberFormat="1" applyFont="1" applyFill="1" applyBorder="1" applyAlignment="1" applyProtection="1">
      <alignment horizontal="right" vertical="center"/>
      <protection hidden="1"/>
    </xf>
    <xf numFmtId="171" fontId="7" fillId="0" borderId="12" xfId="1" applyNumberFormat="1" applyFont="1" applyFill="1" applyBorder="1" applyAlignment="1" applyProtection="1">
      <alignment horizontal="right" vertical="center"/>
      <protection hidden="1"/>
    </xf>
    <xf numFmtId="171" fontId="7" fillId="0" borderId="25" xfId="1" applyNumberFormat="1" applyFont="1" applyFill="1" applyBorder="1" applyAlignment="1" applyProtection="1">
      <alignment horizontal="right" vertical="center"/>
      <protection hidden="1"/>
    </xf>
    <xf numFmtId="171" fontId="6" fillId="0" borderId="12" xfId="1" applyNumberFormat="1" applyFont="1" applyFill="1" applyBorder="1" applyAlignment="1" applyProtection="1">
      <alignment horizontal="right" vertical="center"/>
      <protection hidden="1"/>
    </xf>
    <xf numFmtId="171" fontId="6" fillId="0" borderId="25" xfId="1" applyNumberFormat="1" applyFont="1" applyFill="1" applyBorder="1" applyAlignment="1" applyProtection="1">
      <alignment horizontal="right" vertical="center"/>
      <protection hidden="1"/>
    </xf>
    <xf numFmtId="171" fontId="12" fillId="0" borderId="10" xfId="1" applyNumberFormat="1" applyFont="1" applyFill="1" applyBorder="1" applyAlignment="1" applyProtection="1">
      <alignment horizontal="right" vertical="center"/>
      <protection hidden="1"/>
    </xf>
    <xf numFmtId="171" fontId="12" fillId="0" borderId="23" xfId="1" applyNumberFormat="1" applyFont="1" applyFill="1" applyBorder="1" applyAlignment="1" applyProtection="1">
      <alignment horizontal="right" vertical="center"/>
      <protection hidden="1"/>
    </xf>
    <xf numFmtId="171" fontId="14" fillId="0" borderId="12" xfId="1" applyNumberFormat="1" applyFont="1" applyFill="1" applyBorder="1" applyAlignment="1" applyProtection="1">
      <alignment horizontal="right" vertical="center"/>
      <protection hidden="1"/>
    </xf>
    <xf numFmtId="171" fontId="14" fillId="0" borderId="25" xfId="1" applyNumberFormat="1" applyFont="1" applyFill="1" applyBorder="1" applyAlignment="1" applyProtection="1">
      <alignment horizontal="right" vertical="center"/>
      <protection hidden="1"/>
    </xf>
    <xf numFmtId="171" fontId="12" fillId="4" borderId="5" xfId="1" applyNumberFormat="1" applyFont="1" applyFill="1" applyBorder="1" applyAlignment="1" applyProtection="1">
      <alignment horizontal="right" vertical="center"/>
      <protection hidden="1"/>
    </xf>
    <xf numFmtId="171" fontId="12" fillId="4" borderId="24" xfId="1" applyNumberFormat="1" applyFont="1" applyFill="1" applyBorder="1" applyAlignment="1" applyProtection="1">
      <alignment horizontal="right" vertical="center"/>
      <protection hidden="1"/>
    </xf>
    <xf numFmtId="171" fontId="12" fillId="0" borderId="6" xfId="1" applyNumberFormat="1" applyFont="1" applyFill="1" applyBorder="1" applyAlignment="1" applyProtection="1">
      <alignment horizontal="right" vertical="center"/>
      <protection hidden="1"/>
    </xf>
    <xf numFmtId="171" fontId="12" fillId="0" borderId="26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4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8" xfId="1" applyNumberFormat="1" applyFont="1" applyFill="1" applyBorder="1" applyAlignment="1" applyProtection="1">
      <alignment horizontal="center" vertical="center"/>
      <protection hidden="1"/>
    </xf>
    <xf numFmtId="0" fontId="17" fillId="0" borderId="13" xfId="1" applyNumberFormat="1" applyFont="1" applyFill="1" applyBorder="1" applyAlignment="1" applyProtection="1">
      <alignment horizontal="center" vertical="center"/>
      <protection hidden="1"/>
    </xf>
    <xf numFmtId="0" fontId="17" fillId="0" borderId="15" xfId="1" applyNumberFormat="1" applyFont="1" applyFill="1" applyBorder="1" applyAlignment="1" applyProtection="1">
      <alignment horizontal="center" vertical="center"/>
      <protection hidden="1"/>
    </xf>
    <xf numFmtId="0" fontId="17" fillId="0" borderId="14" xfId="1" applyNumberFormat="1" applyFont="1" applyFill="1" applyBorder="1" applyAlignment="1" applyProtection="1">
      <alignment horizontal="center" vertical="center"/>
      <protection hidden="1"/>
    </xf>
    <xf numFmtId="170" fontId="6" fillId="0" borderId="29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0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31" xfId="1" applyNumberFormat="1" applyFont="1" applyFill="1" applyBorder="1" applyAlignment="1" applyProtection="1">
      <alignment horizontal="center" vertical="center"/>
      <protection hidden="1"/>
    </xf>
    <xf numFmtId="167" fontId="7" fillId="0" borderId="32" xfId="1" applyNumberFormat="1" applyFont="1" applyFill="1" applyBorder="1" applyAlignment="1" applyProtection="1">
      <alignment horizontal="center" vertical="center"/>
      <protection hidden="1"/>
    </xf>
    <xf numFmtId="168" fontId="6" fillId="0" borderId="33" xfId="1" applyNumberFormat="1" applyFont="1" applyFill="1" applyBorder="1" applyAlignment="1" applyProtection="1">
      <alignment horizontal="center" vertical="center"/>
      <protection hidden="1"/>
    </xf>
    <xf numFmtId="167" fontId="6" fillId="0" borderId="32" xfId="1" applyNumberFormat="1" applyFont="1" applyFill="1" applyBorder="1" applyAlignment="1" applyProtection="1">
      <alignment horizontal="center" vertical="center"/>
      <protection hidden="1"/>
    </xf>
    <xf numFmtId="1" fontId="6" fillId="0" borderId="32" xfId="1" applyNumberFormat="1" applyFont="1" applyFill="1" applyBorder="1" applyAlignment="1" applyProtection="1">
      <alignment horizontal="center" vertical="center"/>
      <protection hidden="1"/>
    </xf>
    <xf numFmtId="166" fontId="6" fillId="0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34" xfId="1" applyNumberFormat="1" applyFont="1" applyFill="1" applyBorder="1" applyAlignment="1" applyProtection="1">
      <alignment horizontal="right" vertical="center"/>
      <protection hidden="1"/>
    </xf>
    <xf numFmtId="0" fontId="1" fillId="0" borderId="19" xfId="1" applyNumberFormat="1" applyFont="1" applyFill="1" applyBorder="1" applyAlignment="1" applyProtection="1">
      <protection hidden="1"/>
    </xf>
    <xf numFmtId="170" fontId="6" fillId="0" borderId="35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36" xfId="1" applyNumberFormat="1" applyFont="1" applyFill="1" applyBorder="1" applyAlignment="1" applyProtection="1">
      <alignment horizontal="center" vertical="center"/>
      <protection hidden="1"/>
    </xf>
    <xf numFmtId="1" fontId="6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37" xfId="1" applyNumberFormat="1" applyFont="1" applyFill="1" applyBorder="1" applyAlignment="1" applyProtection="1">
      <alignment horizontal="right" vertical="center"/>
      <protection hidden="1"/>
    </xf>
    <xf numFmtId="165" fontId="6" fillId="0" borderId="7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center" vertical="center"/>
      <protection hidden="1"/>
    </xf>
    <xf numFmtId="167" fontId="7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protection hidden="1"/>
    </xf>
    <xf numFmtId="0" fontId="6" fillId="0" borderId="38" xfId="1" applyNumberFormat="1" applyFont="1" applyFill="1" applyBorder="1" applyAlignment="1" applyProtection="1">
      <protection hidden="1"/>
    </xf>
    <xf numFmtId="0" fontId="18" fillId="0" borderId="0" xfId="1" applyNumberFormat="1" applyFont="1" applyFill="1" applyAlignment="1" applyProtection="1">
      <protection hidden="1"/>
    </xf>
    <xf numFmtId="0" fontId="3" fillId="0" borderId="9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Border="1" applyAlignment="1" applyProtection="1">
      <alignment horizontal="centerContinuous" vertical="top"/>
      <protection hidden="1"/>
    </xf>
    <xf numFmtId="0" fontId="6" fillId="0" borderId="0" xfId="1" applyNumberFormat="1" applyFont="1" applyFill="1" applyBorder="1" applyAlignment="1" applyProtection="1">
      <alignment horizontal="right"/>
      <protection hidden="1"/>
    </xf>
    <xf numFmtId="0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21" xfId="1" applyNumberFormat="1" applyFont="1" applyFill="1" applyBorder="1" applyAlignment="1" applyProtection="1">
      <protection hidden="1"/>
    </xf>
    <xf numFmtId="0" fontId="6" fillId="0" borderId="39" xfId="1" applyNumberFormat="1" applyFont="1" applyFill="1" applyBorder="1" applyAlignment="1" applyProtection="1">
      <protection hidden="1"/>
    </xf>
    <xf numFmtId="168" fontId="6" fillId="0" borderId="40" xfId="1" applyNumberFormat="1" applyFont="1" applyFill="1" applyBorder="1" applyAlignment="1" applyProtection="1">
      <alignment horizontal="center" vertical="center"/>
      <protection hidden="1"/>
    </xf>
    <xf numFmtId="1" fontId="6" fillId="0" borderId="8" xfId="1" applyNumberFormat="1" applyFont="1" applyFill="1" applyBorder="1" applyAlignment="1" applyProtection="1">
      <alignment horizontal="center" vertical="center"/>
      <protection hidden="1"/>
    </xf>
    <xf numFmtId="166" fontId="6" fillId="0" borderId="10" xfId="1" applyNumberFormat="1" applyFont="1" applyFill="1" applyBorder="1" applyAlignment="1" applyProtection="1">
      <alignment horizontal="center" vertical="center"/>
      <protection hidden="1"/>
    </xf>
    <xf numFmtId="168" fontId="6" fillId="0" borderId="4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0" fontId="7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/>
      <protection hidden="1"/>
    </xf>
    <xf numFmtId="0" fontId="7" fillId="0" borderId="14" xfId="1" applyNumberFormat="1" applyFont="1" applyFill="1" applyBorder="1" applyAlignment="1" applyProtection="1">
      <alignment horizontal="center" vertical="center"/>
      <protection hidden="1"/>
    </xf>
    <xf numFmtId="0" fontId="6" fillId="0" borderId="14" xfId="1" applyNumberFormat="1" applyFont="1" applyFill="1" applyBorder="1" applyAlignment="1" applyProtection="1">
      <alignment horizontal="center" vertical="center"/>
      <protection hidden="1"/>
    </xf>
    <xf numFmtId="170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5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3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/>
      <protection hidden="1"/>
    </xf>
    <xf numFmtId="169" fontId="8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5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0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9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0" xfId="1" applyNumberFormat="1" applyFont="1" applyFill="1" applyAlignment="1" applyProtection="1">
      <alignment horizontal="center" vertical="center"/>
      <protection hidden="1"/>
    </xf>
    <xf numFmtId="1" fontId="7" fillId="0" borderId="0" xfId="1" applyNumberFormat="1" applyFont="1" applyFill="1" applyAlignment="1" applyProtection="1">
      <alignment horizontal="center" vertical="center"/>
      <protection hidden="1"/>
    </xf>
    <xf numFmtId="0" fontId="20" fillId="0" borderId="41" xfId="1" applyNumberFormat="1" applyFont="1" applyFill="1" applyBorder="1" applyAlignment="1" applyProtection="1">
      <alignment horizontal="centerContinuous"/>
      <protection hidden="1"/>
    </xf>
    <xf numFmtId="0" fontId="20" fillId="0" borderId="42" xfId="1" applyNumberFormat="1" applyFont="1" applyFill="1" applyBorder="1" applyAlignment="1" applyProtection="1">
      <alignment horizontal="centerContinuous"/>
      <protection hidden="1"/>
    </xf>
    <xf numFmtId="0" fontId="20" fillId="0" borderId="18" xfId="1" applyNumberFormat="1" applyFont="1" applyFill="1" applyBorder="1" applyAlignment="1" applyProtection="1">
      <alignment horizontal="centerContinuous"/>
      <protection hidden="1"/>
    </xf>
    <xf numFmtId="0" fontId="7" fillId="0" borderId="38" xfId="1" applyNumberFormat="1" applyFont="1" applyFill="1" applyBorder="1" applyAlignment="1" applyProtection="1">
      <protection hidden="1"/>
    </xf>
    <xf numFmtId="0" fontId="1" fillId="0" borderId="4" xfId="1" applyBorder="1"/>
    <xf numFmtId="0" fontId="1" fillId="0" borderId="5" xfId="1" applyBorder="1"/>
    <xf numFmtId="0" fontId="1" fillId="0" borderId="36" xfId="1" applyBorder="1"/>
    <xf numFmtId="0" fontId="1" fillId="0" borderId="10" xfId="1" applyBorder="1"/>
    <xf numFmtId="0" fontId="1" fillId="0" borderId="9" xfId="1" applyBorder="1"/>
    <xf numFmtId="0" fontId="1" fillId="0" borderId="40" xfId="1" applyBorder="1"/>
    <xf numFmtId="169" fontId="7" fillId="0" borderId="10" xfId="1" applyNumberFormat="1" applyFont="1" applyFill="1" applyBorder="1" applyAlignment="1" applyProtection="1">
      <alignment vertical="center" wrapText="1"/>
      <protection hidden="1"/>
    </xf>
    <xf numFmtId="169" fontId="7" fillId="0" borderId="9" xfId="1" applyNumberFormat="1" applyFont="1" applyFill="1" applyBorder="1" applyAlignment="1" applyProtection="1">
      <alignment vertical="center" wrapText="1"/>
      <protection hidden="1"/>
    </xf>
    <xf numFmtId="169" fontId="7" fillId="0" borderId="40" xfId="1" applyNumberFormat="1" applyFont="1" applyFill="1" applyBorder="1" applyAlignment="1" applyProtection="1">
      <alignment vertical="center" wrapText="1"/>
      <protection hidden="1"/>
    </xf>
    <xf numFmtId="165" fontId="6" fillId="3" borderId="4" xfId="1" applyNumberFormat="1" applyFont="1" applyFill="1" applyBorder="1" applyAlignment="1" applyProtection="1">
      <alignment horizontal="center" vertical="center"/>
      <protection hidden="1"/>
    </xf>
    <xf numFmtId="165" fontId="6" fillId="3" borderId="8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Font="1" applyBorder="1"/>
    <xf numFmtId="168" fontId="14" fillId="0" borderId="3" xfId="1" applyNumberFormat="1" applyFont="1" applyFill="1" applyBorder="1" applyAlignment="1" applyProtection="1">
      <alignment horizontal="center" vertical="center"/>
      <protection hidden="1"/>
    </xf>
    <xf numFmtId="165" fontId="14" fillId="0" borderId="3" xfId="1" applyNumberFormat="1" applyFont="1" applyFill="1" applyBorder="1" applyAlignment="1" applyProtection="1">
      <alignment horizontal="center" vertical="center"/>
      <protection hidden="1"/>
    </xf>
    <xf numFmtId="165" fontId="7" fillId="0" borderId="4" xfId="1" applyNumberFormat="1" applyFont="1" applyFill="1" applyBorder="1" applyAlignment="1" applyProtection="1">
      <alignment horizontal="center" vertical="center"/>
      <protection hidden="1"/>
    </xf>
    <xf numFmtId="168" fontId="12" fillId="0" borderId="3" xfId="1" applyNumberFormat="1" applyFont="1" applyFill="1" applyBorder="1" applyAlignment="1" applyProtection="1">
      <alignment horizontal="center" vertical="center"/>
      <protection hidden="1"/>
    </xf>
    <xf numFmtId="165" fontId="12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38" xfId="1" applyNumberFormat="1" applyFont="1" applyFill="1" applyBorder="1" applyAlignment="1" applyProtection="1">
      <alignment horizontal="centerContinuous"/>
      <protection hidden="1"/>
    </xf>
    <xf numFmtId="169" fontId="7" fillId="0" borderId="2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9" xfId="1" applyBorder="1"/>
    <xf numFmtId="0" fontId="1" fillId="0" borderId="0" xfId="1" applyBorder="1"/>
    <xf numFmtId="4" fontId="7" fillId="0" borderId="10" xfId="1" applyNumberFormat="1" applyFont="1" applyFill="1" applyBorder="1" applyAlignment="1" applyProtection="1">
      <alignment horizontal="right" vertical="center"/>
      <protection hidden="1"/>
    </xf>
    <xf numFmtId="4" fontId="7" fillId="0" borderId="23" xfId="1" applyNumberFormat="1" applyFont="1" applyFill="1" applyBorder="1" applyAlignment="1" applyProtection="1">
      <alignment horizontal="right" vertical="center"/>
      <protection hidden="1"/>
    </xf>
    <xf numFmtId="4" fontId="14" fillId="0" borderId="10" xfId="1" applyNumberFormat="1" applyFont="1" applyFill="1" applyBorder="1" applyAlignment="1" applyProtection="1">
      <alignment horizontal="right" vertical="center"/>
      <protection hidden="1"/>
    </xf>
    <xf numFmtId="4" fontId="14" fillId="0" borderId="23" xfId="1" applyNumberFormat="1" applyFont="1" applyFill="1" applyBorder="1" applyAlignment="1" applyProtection="1">
      <alignment horizontal="right" vertical="center"/>
      <protection hidden="1"/>
    </xf>
    <xf numFmtId="0" fontId="6" fillId="0" borderId="0" xfId="18" applyFont="1" applyAlignment="1">
      <alignment horizontal="center"/>
    </xf>
    <xf numFmtId="4" fontId="6" fillId="0" borderId="10" xfId="1" applyNumberFormat="1" applyFont="1" applyFill="1" applyBorder="1" applyAlignment="1" applyProtection="1">
      <alignment horizontal="right" vertical="center"/>
      <protection hidden="1"/>
    </xf>
    <xf numFmtId="4" fontId="6" fillId="0" borderId="23" xfId="1" applyNumberFormat="1" applyFont="1" applyFill="1" applyBorder="1" applyAlignment="1" applyProtection="1">
      <alignment horizontal="right" vertical="center"/>
      <protection hidden="1"/>
    </xf>
    <xf numFmtId="4" fontId="6" fillId="3" borderId="5" xfId="1" applyNumberFormat="1" applyFont="1" applyFill="1" applyBorder="1" applyAlignment="1" applyProtection="1">
      <alignment horizontal="right" vertical="center"/>
      <protection hidden="1"/>
    </xf>
    <xf numFmtId="4" fontId="6" fillId="3" borderId="24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Fill="1" applyBorder="1" applyAlignment="1" applyProtection="1">
      <alignment horizontal="right" vertical="center"/>
      <protection hidden="1"/>
    </xf>
    <xf numFmtId="4" fontId="14" fillId="0" borderId="25" xfId="1" applyNumberFormat="1" applyFont="1" applyFill="1" applyBorder="1" applyAlignment="1" applyProtection="1">
      <alignment horizontal="right" vertical="center"/>
      <protection hidden="1"/>
    </xf>
    <xf numFmtId="4" fontId="6" fillId="3" borderId="10" xfId="1" applyNumberFormat="1" applyFont="1" applyFill="1" applyBorder="1" applyAlignment="1" applyProtection="1">
      <alignment horizontal="right" vertical="center"/>
      <protection hidden="1"/>
    </xf>
    <xf numFmtId="4" fontId="6" fillId="3" borderId="23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Fill="1" applyBorder="1" applyAlignment="1" applyProtection="1">
      <alignment horizontal="right" vertical="center"/>
      <protection hidden="1"/>
    </xf>
    <xf numFmtId="4" fontId="7" fillId="0" borderId="25" xfId="1" applyNumberFormat="1" applyFont="1" applyFill="1" applyBorder="1" applyAlignment="1" applyProtection="1">
      <alignment horizontal="right" vertical="center"/>
      <protection hidden="1"/>
    </xf>
    <xf numFmtId="4" fontId="12" fillId="0" borderId="10" xfId="1" applyNumberFormat="1" applyFont="1" applyFill="1" applyBorder="1" applyAlignment="1" applyProtection="1">
      <alignment horizontal="right" vertical="center"/>
      <protection hidden="1"/>
    </xf>
    <xf numFmtId="4" fontId="12" fillId="0" borderId="23" xfId="1" applyNumberFormat="1" applyFont="1" applyFill="1" applyBorder="1" applyAlignment="1" applyProtection="1">
      <alignment horizontal="right" vertical="center"/>
      <protection hidden="1"/>
    </xf>
    <xf numFmtId="4" fontId="6" fillId="0" borderId="12" xfId="1" applyNumberFormat="1" applyFont="1" applyFill="1" applyBorder="1" applyAlignment="1" applyProtection="1">
      <alignment horizontal="right" vertical="center"/>
      <protection hidden="1"/>
    </xf>
    <xf numFmtId="4" fontId="6" fillId="0" borderId="25" xfId="1" applyNumberFormat="1" applyFont="1" applyFill="1" applyBorder="1" applyAlignment="1" applyProtection="1">
      <alignment horizontal="right" vertical="center"/>
      <protection hidden="1"/>
    </xf>
    <xf numFmtId="4" fontId="19" fillId="0" borderId="4" xfId="1" applyNumberFormat="1" applyFont="1" applyBorder="1" applyAlignment="1">
      <alignment horizontal="center" vertical="center"/>
    </xf>
    <xf numFmtId="4" fontId="19" fillId="0" borderId="24" xfId="1" applyNumberFormat="1" applyFont="1" applyBorder="1" applyAlignment="1">
      <alignment horizontal="center" vertical="center"/>
    </xf>
    <xf numFmtId="169" fontId="7" fillId="0" borderId="8" xfId="1" applyNumberFormat="1" applyFont="1" applyFill="1" applyBorder="1" applyAlignment="1" applyProtection="1">
      <alignment vertical="center" wrapText="1"/>
      <protection hidden="1"/>
    </xf>
    <xf numFmtId="4" fontId="7" fillId="0" borderId="8" xfId="1" applyNumberFormat="1" applyFont="1" applyFill="1" applyBorder="1" applyAlignment="1" applyProtection="1">
      <alignment horizontal="center" vertical="center"/>
      <protection hidden="1"/>
    </xf>
    <xf numFmtId="4" fontId="7" fillId="0" borderId="23" xfId="1" applyNumberFormat="1" applyFont="1" applyFill="1" applyBorder="1" applyAlignment="1" applyProtection="1">
      <alignment horizontal="center" vertical="center"/>
      <protection hidden="1"/>
    </xf>
    <xf numFmtId="0" fontId="7" fillId="5" borderId="43" xfId="1" applyNumberFormat="1" applyFont="1" applyFill="1" applyBorder="1" applyAlignment="1" applyProtection="1">
      <protection hidden="1"/>
    </xf>
    <xf numFmtId="0" fontId="7" fillId="5" borderId="44" xfId="1" applyNumberFormat="1" applyFont="1" applyFill="1" applyBorder="1" applyAlignment="1" applyProtection="1">
      <protection hidden="1"/>
    </xf>
    <xf numFmtId="0" fontId="7" fillId="5" borderId="45" xfId="1" applyNumberFormat="1" applyFont="1" applyFill="1" applyBorder="1" applyAlignment="1" applyProtection="1">
      <protection hidden="1"/>
    </xf>
    <xf numFmtId="0" fontId="7" fillId="5" borderId="39" xfId="1" applyNumberFormat="1" applyFont="1" applyFill="1" applyBorder="1" applyAlignment="1" applyProtection="1">
      <protection hidden="1"/>
    </xf>
    <xf numFmtId="0" fontId="7" fillId="5" borderId="46" xfId="1" applyNumberFormat="1" applyFont="1" applyFill="1" applyBorder="1" applyAlignment="1" applyProtection="1">
      <protection hidden="1"/>
    </xf>
    <xf numFmtId="164" fontId="7" fillId="5" borderId="44" xfId="1" applyNumberFormat="1" applyFont="1" applyFill="1" applyBorder="1" applyAlignment="1" applyProtection="1">
      <protection hidden="1"/>
    </xf>
    <xf numFmtId="4" fontId="7" fillId="5" borderId="44" xfId="1" applyNumberFormat="1" applyFont="1" applyFill="1" applyBorder="1" applyAlignment="1" applyProtection="1">
      <alignment horizontal="center" vertical="center"/>
      <protection hidden="1"/>
    </xf>
    <xf numFmtId="4" fontId="7" fillId="5" borderId="47" xfId="1" applyNumberFormat="1" applyFont="1" applyFill="1" applyBorder="1" applyAlignment="1" applyProtection="1">
      <alignment horizontal="center" vertical="center"/>
      <protection hidden="1"/>
    </xf>
    <xf numFmtId="0" fontId="13" fillId="5" borderId="18" xfId="1" applyNumberFormat="1" applyFont="1" applyFill="1" applyBorder="1" applyAlignment="1" applyProtection="1">
      <protection hidden="1"/>
    </xf>
    <xf numFmtId="0" fontId="13" fillId="5" borderId="22" xfId="1" applyNumberFormat="1" applyFont="1" applyFill="1" applyBorder="1" applyAlignment="1" applyProtection="1">
      <protection hidden="1"/>
    </xf>
    <xf numFmtId="164" fontId="13" fillId="5" borderId="48" xfId="1" applyNumberFormat="1" applyFont="1" applyFill="1" applyBorder="1" applyAlignment="1" applyProtection="1">
      <protection hidden="1"/>
    </xf>
    <xf numFmtId="171" fontId="13" fillId="5" borderId="48" xfId="1" applyNumberFormat="1" applyFont="1" applyFill="1" applyBorder="1" applyAlignment="1" applyProtection="1">
      <protection hidden="1"/>
    </xf>
    <xf numFmtId="171" fontId="13" fillId="5" borderId="49" xfId="1" applyNumberFormat="1" applyFont="1" applyFill="1" applyBorder="1" applyAlignment="1" applyProtection="1">
      <protection hidden="1"/>
    </xf>
    <xf numFmtId="0" fontId="12" fillId="5" borderId="21" xfId="1" applyNumberFormat="1" applyFont="1" applyFill="1" applyBorder="1" applyAlignment="1" applyProtection="1">
      <protection hidden="1"/>
    </xf>
    <xf numFmtId="0" fontId="12" fillId="5" borderId="39" xfId="1" applyNumberFormat="1" applyFont="1" applyFill="1" applyBorder="1" applyAlignment="1" applyProtection="1">
      <protection hidden="1"/>
    </xf>
    <xf numFmtId="164" fontId="12" fillId="5" borderId="44" xfId="1" applyNumberFormat="1" applyFont="1" applyFill="1" applyBorder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9" fillId="0" borderId="13" xfId="1" applyNumberFormat="1" applyFont="1" applyFill="1" applyBorder="1" applyAlignment="1" applyProtection="1">
      <alignment horizontal="center" vertical="center"/>
      <protection hidden="1"/>
    </xf>
    <xf numFmtId="0" fontId="9" fillId="0" borderId="15" xfId="1" applyNumberFormat="1" applyFont="1" applyFill="1" applyBorder="1" applyAlignment="1" applyProtection="1">
      <alignment horizontal="center" vertical="center"/>
      <protection hidden="1"/>
    </xf>
    <xf numFmtId="0" fontId="10" fillId="0" borderId="13" xfId="1" applyNumberFormat="1" applyFont="1" applyFill="1" applyBorder="1" applyAlignment="1" applyProtection="1">
      <alignment horizontal="center" vertical="center"/>
      <protection hidden="1"/>
    </xf>
    <xf numFmtId="0" fontId="10" fillId="0" borderId="14" xfId="1" applyNumberFormat="1" applyFont="1" applyFill="1" applyBorder="1" applyAlignment="1" applyProtection="1">
      <alignment horizontal="center" vertical="center"/>
      <protection hidden="1"/>
    </xf>
    <xf numFmtId="0" fontId="10" fillId="0" borderId="15" xfId="1" applyNumberFormat="1" applyFont="1" applyFill="1" applyBorder="1" applyAlignment="1" applyProtection="1">
      <alignment horizontal="center" vertical="center"/>
      <protection hidden="1"/>
    </xf>
    <xf numFmtId="170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9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19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27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2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7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20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20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3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4" xfId="1" applyNumberFormat="1" applyFont="1" applyFill="1" applyBorder="1" applyAlignment="1" applyProtection="1">
      <alignment horizontal="left" vertical="center" wrapText="1"/>
      <protection hidden="1"/>
    </xf>
    <xf numFmtId="0" fontId="22" fillId="0" borderId="42" xfId="1" applyNumberFormat="1" applyFont="1" applyFill="1" applyBorder="1" applyAlignment="1" applyProtection="1">
      <alignment horizontal="centerContinuous"/>
      <protection hidden="1"/>
    </xf>
    <xf numFmtId="0" fontId="22" fillId="0" borderId="18" xfId="1" applyNumberFormat="1" applyFont="1" applyFill="1" applyBorder="1" applyAlignment="1" applyProtection="1">
      <alignment horizontal="centerContinuous"/>
      <protection hidden="1"/>
    </xf>
    <xf numFmtId="0" fontId="6" fillId="0" borderId="55" xfId="1" applyNumberFormat="1" applyFont="1" applyFill="1" applyBorder="1" applyAlignment="1" applyProtection="1">
      <alignment horizontal="centerContinuous"/>
      <protection hidden="1"/>
    </xf>
    <xf numFmtId="0" fontId="6" fillId="0" borderId="55" xfId="1" applyNumberFormat="1" applyFont="1" applyFill="1" applyBorder="1" applyAlignment="1" applyProtection="1">
      <protection hidden="1"/>
    </xf>
    <xf numFmtId="172" fontId="6" fillId="0" borderId="12" xfId="1" applyNumberFormat="1" applyFont="1" applyFill="1" applyBorder="1" applyAlignment="1" applyProtection="1">
      <protection hidden="1"/>
    </xf>
    <xf numFmtId="172" fontId="6" fillId="0" borderId="0" xfId="1" applyNumberFormat="1" applyFont="1" applyFill="1" applyAlignment="1" applyProtection="1">
      <protection hidden="1"/>
    </xf>
    <xf numFmtId="0" fontId="6" fillId="0" borderId="12" xfId="1" applyNumberFormat="1" applyFont="1" applyFill="1" applyBorder="1" applyAlignment="1" applyProtection="1">
      <protection hidden="1"/>
    </xf>
    <xf numFmtId="0" fontId="6" fillId="0" borderId="11" xfId="1" applyNumberFormat="1" applyFont="1" applyFill="1" applyBorder="1" applyAlignment="1" applyProtection="1">
      <protection hidden="1"/>
    </xf>
    <xf numFmtId="164" fontId="4" fillId="0" borderId="56" xfId="1" applyNumberFormat="1" applyFont="1" applyFill="1" applyBorder="1" applyAlignment="1" applyProtection="1">
      <alignment horizontal="right" vertical="center"/>
      <protection hidden="1"/>
    </xf>
    <xf numFmtId="1" fontId="7" fillId="0" borderId="4" xfId="1" applyNumberFormat="1" applyFont="1" applyFill="1" applyBorder="1" applyAlignment="1" applyProtection="1">
      <alignment horizontal="center" vertical="center"/>
      <protection hidden="1"/>
    </xf>
    <xf numFmtId="166" fontId="7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4" xfId="1" applyNumberFormat="1" applyFont="1" applyFill="1" applyBorder="1" applyAlignment="1" applyProtection="1">
      <alignment horizontal="center" vertical="center"/>
      <protection hidden="1"/>
    </xf>
    <xf numFmtId="167" fontId="21" fillId="0" borderId="4" xfId="1" applyNumberFormat="1" applyFont="1" applyFill="1" applyBorder="1" applyAlignment="1" applyProtection="1">
      <alignment horizontal="center" vertical="center"/>
      <protection hidden="1"/>
    </xf>
    <xf numFmtId="1" fontId="21" fillId="0" borderId="4" xfId="1" applyNumberFormat="1" applyFont="1" applyFill="1" applyBorder="1" applyAlignment="1" applyProtection="1">
      <alignment horizontal="center" vertical="center"/>
      <protection hidden="1"/>
    </xf>
    <xf numFmtId="166" fontId="21" fillId="0" borderId="4" xfId="1" applyNumberFormat="1" applyFont="1" applyFill="1" applyBorder="1" applyAlignment="1" applyProtection="1">
      <alignment horizontal="center" vertical="center"/>
      <protection hidden="1"/>
    </xf>
    <xf numFmtId="165" fontId="21" fillId="0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alignment horizontal="right" vertical="center"/>
      <protection hidden="1"/>
    </xf>
    <xf numFmtId="168" fontId="6" fillId="0" borderId="0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22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6" xfId="1" applyNumberFormat="1" applyFont="1" applyFill="1" applyBorder="1" applyAlignment="1" applyProtection="1">
      <alignment horizontal="center" vertical="center"/>
      <protection hidden="1"/>
    </xf>
    <xf numFmtId="167" fontId="7" fillId="0" borderId="58" xfId="1" applyNumberFormat="1" applyFont="1" applyFill="1" applyBorder="1" applyAlignment="1" applyProtection="1">
      <alignment horizontal="center" vertical="center"/>
      <protection hidden="1"/>
    </xf>
    <xf numFmtId="1" fontId="7" fillId="0" borderId="58" xfId="1" applyNumberFormat="1" applyFont="1" applyFill="1" applyBorder="1" applyAlignment="1" applyProtection="1">
      <alignment horizontal="center" vertical="center"/>
      <protection hidden="1"/>
    </xf>
    <xf numFmtId="166" fontId="7" fillId="0" borderId="58" xfId="1" applyNumberFormat="1" applyFont="1" applyFill="1" applyBorder="1" applyAlignment="1" applyProtection="1">
      <alignment horizontal="center" vertical="center"/>
      <protection hidden="1"/>
    </xf>
    <xf numFmtId="165" fontId="7" fillId="0" borderId="58" xfId="1" applyNumberFormat="1" applyFont="1" applyFill="1" applyBorder="1" applyAlignment="1" applyProtection="1">
      <alignment horizontal="center" vertical="center"/>
      <protection hidden="1"/>
    </xf>
    <xf numFmtId="165" fontId="6" fillId="0" borderId="58" xfId="1" applyNumberFormat="1" applyFont="1" applyFill="1" applyBorder="1" applyAlignment="1" applyProtection="1">
      <alignment horizontal="center" vertical="center"/>
      <protection hidden="1"/>
    </xf>
    <xf numFmtId="0" fontId="7" fillId="5" borderId="21" xfId="1" applyNumberFormat="1" applyFont="1" applyFill="1" applyBorder="1" applyAlignment="1" applyProtection="1">
      <protection hidden="1"/>
    </xf>
    <xf numFmtId="164" fontId="7" fillId="5" borderId="45" xfId="1" applyNumberFormat="1" applyFont="1" applyFill="1" applyBorder="1" applyAlignment="1" applyProtection="1">
      <protection hidden="1"/>
    </xf>
    <xf numFmtId="4" fontId="7" fillId="0" borderId="31" xfId="1" applyNumberFormat="1" applyFont="1" applyFill="1" applyBorder="1" applyAlignment="1" applyProtection="1">
      <alignment horizontal="right" vertical="center"/>
      <protection hidden="1"/>
    </xf>
    <xf numFmtId="4" fontId="7" fillId="0" borderId="59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24" xfId="1" applyNumberFormat="1" applyFont="1" applyFill="1" applyBorder="1" applyAlignment="1" applyProtection="1">
      <alignment horizontal="right" vertical="center"/>
      <protection hidden="1"/>
    </xf>
    <xf numFmtId="4" fontId="19" fillId="5" borderId="44" xfId="1" applyNumberFormat="1" applyFont="1" applyFill="1" applyBorder="1"/>
    <xf numFmtId="4" fontId="19" fillId="5" borderId="47" xfId="1" applyNumberFormat="1" applyFont="1" applyFill="1" applyBorder="1"/>
    <xf numFmtId="171" fontId="7" fillId="0" borderId="4" xfId="1" applyNumberFormat="1" applyFont="1" applyFill="1" applyBorder="1" applyAlignment="1" applyProtection="1">
      <alignment horizontal="right" vertical="center"/>
      <protection hidden="1"/>
    </xf>
    <xf numFmtId="171" fontId="7" fillId="0" borderId="24" xfId="1" applyNumberFormat="1" applyFont="1" applyFill="1" applyBorder="1" applyAlignment="1" applyProtection="1">
      <alignment horizontal="right" vertical="center"/>
      <protection hidden="1"/>
    </xf>
    <xf numFmtId="171" fontId="6" fillId="0" borderId="4" xfId="1" applyNumberFormat="1" applyFont="1" applyFill="1" applyBorder="1" applyAlignment="1" applyProtection="1">
      <alignment horizontal="right" vertical="center"/>
      <protection hidden="1"/>
    </xf>
    <xf numFmtId="171" fontId="6" fillId="0" borderId="24" xfId="1" applyNumberFormat="1" applyFont="1" applyFill="1" applyBorder="1" applyAlignment="1" applyProtection="1">
      <alignment horizontal="right" vertical="center"/>
      <protection hidden="1"/>
    </xf>
    <xf numFmtId="171" fontId="6" fillId="3" borderId="4" xfId="1" applyNumberFormat="1" applyFont="1" applyFill="1" applyBorder="1" applyAlignment="1" applyProtection="1">
      <alignment horizontal="right" vertical="center"/>
      <protection hidden="1"/>
    </xf>
    <xf numFmtId="171" fontId="21" fillId="0" borderId="4" xfId="1" applyNumberFormat="1" applyFont="1" applyFill="1" applyBorder="1" applyAlignment="1" applyProtection="1">
      <alignment horizontal="right" vertical="center"/>
      <protection hidden="1"/>
    </xf>
    <xf numFmtId="171" fontId="21" fillId="0" borderId="24" xfId="1" applyNumberFormat="1" applyFont="1" applyFill="1" applyBorder="1" applyAlignment="1" applyProtection="1">
      <alignment horizontal="right" vertical="center"/>
      <protection hidden="1"/>
    </xf>
    <xf numFmtId="171" fontId="7" fillId="0" borderId="58" xfId="1" applyNumberFormat="1" applyFont="1" applyFill="1" applyBorder="1" applyAlignment="1" applyProtection="1">
      <alignment horizontal="right" vertical="center"/>
      <protection hidden="1"/>
    </xf>
    <xf numFmtId="171" fontId="7" fillId="0" borderId="60" xfId="1" applyNumberFormat="1" applyFont="1" applyFill="1" applyBorder="1" applyAlignment="1" applyProtection="1">
      <alignment horizontal="right" vertical="center"/>
      <protection hidden="1"/>
    </xf>
    <xf numFmtId="171" fontId="6" fillId="0" borderId="11" xfId="1" applyNumberFormat="1" applyFont="1" applyFill="1" applyBorder="1" applyAlignment="1" applyProtection="1">
      <alignment horizontal="right" vertical="center"/>
      <protection hidden="1"/>
    </xf>
    <xf numFmtId="171" fontId="6" fillId="0" borderId="2" xfId="1" applyNumberFormat="1" applyFont="1" applyFill="1" applyBorder="1" applyAlignment="1" applyProtection="1">
      <alignment horizontal="right" vertical="center"/>
      <protection hidden="1"/>
    </xf>
    <xf numFmtId="171" fontId="7" fillId="5" borderId="45" xfId="1" applyNumberFormat="1" applyFont="1" applyFill="1" applyBorder="1" applyAlignment="1" applyProtection="1">
      <protection hidden="1"/>
    </xf>
    <xf numFmtId="171" fontId="7" fillId="5" borderId="47" xfId="1" applyNumberFormat="1" applyFont="1" applyFill="1" applyBorder="1" applyAlignment="1" applyProtection="1">
      <protection hidden="1"/>
    </xf>
    <xf numFmtId="0" fontId="23" fillId="0" borderId="0" xfId="18" applyFill="1" applyProtection="1"/>
    <xf numFmtId="173" fontId="5" fillId="0" borderId="0" xfId="23" applyNumberFormat="1" applyFont="1" applyFill="1" applyAlignment="1" applyProtection="1"/>
    <xf numFmtId="173" fontId="10" fillId="0" borderId="0" xfId="23" applyNumberFormat="1" applyFont="1" applyFill="1" applyBorder="1" applyAlignment="1" applyProtection="1">
      <alignment horizontal="left" vertical="center"/>
    </xf>
    <xf numFmtId="173" fontId="10" fillId="0" borderId="0" xfId="23" applyNumberFormat="1" applyFont="1" applyFill="1" applyAlignment="1" applyProtection="1">
      <alignment horizontal="left" vertical="center"/>
    </xf>
    <xf numFmtId="0" fontId="24" fillId="0" borderId="0" xfId="18" applyFont="1" applyFill="1" applyProtection="1"/>
    <xf numFmtId="173" fontId="0" fillId="0" borderId="0" xfId="23" applyNumberFormat="1" applyFont="1" applyFill="1" applyProtection="1"/>
    <xf numFmtId="173" fontId="0" fillId="0" borderId="0" xfId="23" applyNumberFormat="1" applyFont="1" applyFill="1" applyProtection="1">
      <protection locked="0"/>
    </xf>
    <xf numFmtId="173" fontId="0" fillId="0" borderId="0" xfId="23" applyNumberFormat="1" applyFont="1" applyFill="1" applyAlignment="1" applyProtection="1">
      <alignment horizontal="right"/>
      <protection locked="0"/>
    </xf>
    <xf numFmtId="0" fontId="23" fillId="0" borderId="43" xfId="18" applyFill="1" applyBorder="1" applyAlignment="1" applyProtection="1">
      <alignment horizontal="center" vertical="center"/>
    </xf>
    <xf numFmtId="0" fontId="17" fillId="0" borderId="44" xfId="18" applyFont="1" applyFill="1" applyBorder="1" applyAlignment="1">
      <alignment horizontal="center" vertical="center" wrapText="1"/>
    </xf>
    <xf numFmtId="173" fontId="0" fillId="0" borderId="44" xfId="23" applyNumberFormat="1" applyFont="1" applyFill="1" applyBorder="1" applyAlignment="1" applyProtection="1">
      <alignment horizontal="center" vertical="center"/>
    </xf>
    <xf numFmtId="173" fontId="0" fillId="0" borderId="44" xfId="23" applyNumberFormat="1" applyFont="1" applyFill="1" applyBorder="1" applyAlignment="1" applyProtection="1">
      <alignment horizontal="center" vertical="center"/>
      <protection locked="0"/>
    </xf>
    <xf numFmtId="173" fontId="0" fillId="0" borderId="47" xfId="23" applyNumberFormat="1" applyFont="1" applyFill="1" applyBorder="1" applyAlignment="1" applyProtection="1">
      <alignment horizontal="center" vertical="center"/>
      <protection locked="0"/>
    </xf>
    <xf numFmtId="49" fontId="5" fillId="0" borderId="52" xfId="22" applyNumberFormat="1" applyFont="1" applyFill="1" applyBorder="1" applyAlignment="1">
      <alignment horizontal="center" vertical="top"/>
    </xf>
    <xf numFmtId="0" fontId="10" fillId="0" borderId="16" xfId="22" applyFont="1" applyFill="1" applyBorder="1" applyAlignment="1">
      <alignment vertical="top" wrapText="1"/>
    </xf>
    <xf numFmtId="173" fontId="10" fillId="0" borderId="16" xfId="23" applyNumberFormat="1" applyFont="1" applyFill="1" applyBorder="1" applyAlignment="1" applyProtection="1">
      <alignment vertical="top"/>
    </xf>
    <xf numFmtId="173" fontId="10" fillId="0" borderId="26" xfId="23" applyNumberFormat="1" applyFont="1" applyFill="1" applyBorder="1" applyAlignment="1" applyProtection="1">
      <alignment vertical="top"/>
    </xf>
    <xf numFmtId="49" fontId="5" fillId="6" borderId="50" xfId="22" applyNumberFormat="1" applyFont="1" applyFill="1" applyBorder="1" applyAlignment="1">
      <alignment horizontal="center" vertical="top"/>
    </xf>
    <xf numFmtId="0" fontId="10" fillId="6" borderId="4" xfId="22" applyFont="1" applyFill="1" applyBorder="1" applyAlignment="1">
      <alignment vertical="top" wrapText="1"/>
    </xf>
    <xf numFmtId="173" fontId="10" fillId="6" borderId="4" xfId="23" applyNumberFormat="1" applyFont="1" applyFill="1" applyBorder="1" applyAlignment="1" applyProtection="1">
      <alignment vertical="top"/>
    </xf>
    <xf numFmtId="173" fontId="10" fillId="6" borderId="24" xfId="23" applyNumberFormat="1" applyFont="1" applyFill="1" applyBorder="1" applyAlignment="1" applyProtection="1">
      <alignment vertical="top"/>
    </xf>
    <xf numFmtId="49" fontId="5" fillId="0" borderId="50" xfId="22" applyNumberFormat="1" applyFont="1" applyFill="1" applyBorder="1" applyAlignment="1">
      <alignment horizontal="center" vertical="top"/>
    </xf>
    <xf numFmtId="0" fontId="10" fillId="0" borderId="4" xfId="22" applyFont="1" applyFill="1" applyBorder="1" applyAlignment="1">
      <alignment vertical="top" wrapText="1"/>
    </xf>
    <xf numFmtId="173" fontId="10" fillId="0" borderId="4" xfId="23" applyNumberFormat="1" applyFont="1" applyFill="1" applyBorder="1" applyAlignment="1" applyProtection="1">
      <alignment vertical="top"/>
    </xf>
    <xf numFmtId="173" fontId="10" fillId="0" borderId="24" xfId="23" applyNumberFormat="1" applyFont="1" applyFill="1" applyBorder="1" applyAlignment="1" applyProtection="1">
      <alignment vertical="top"/>
    </xf>
    <xf numFmtId="173" fontId="10" fillId="0" borderId="4" xfId="23" applyNumberFormat="1" applyFont="1" applyFill="1" applyBorder="1" applyAlignment="1" applyProtection="1">
      <alignment vertical="top"/>
      <protection locked="0"/>
    </xf>
    <xf numFmtId="173" fontId="10" fillId="0" borderId="24" xfId="23" applyNumberFormat="1" applyFont="1" applyFill="1" applyBorder="1" applyAlignment="1" applyProtection="1">
      <alignment vertical="top"/>
      <protection locked="0"/>
    </xf>
    <xf numFmtId="173" fontId="10" fillId="6" borderId="4" xfId="23" applyNumberFormat="1" applyFont="1" applyFill="1" applyBorder="1" applyAlignment="1" applyProtection="1">
      <alignment vertical="top"/>
      <protection locked="0"/>
    </xf>
    <xf numFmtId="173" fontId="10" fillId="6" borderId="24" xfId="23" applyNumberFormat="1" applyFont="1" applyFill="1" applyBorder="1" applyAlignment="1" applyProtection="1">
      <alignment vertical="top"/>
      <protection locked="0"/>
    </xf>
    <xf numFmtId="49" fontId="5" fillId="0" borderId="50" xfId="22" applyNumberFormat="1" applyFont="1" applyBorder="1" applyAlignment="1">
      <alignment horizontal="center" vertical="top"/>
    </xf>
    <xf numFmtId="0" fontId="10" fillId="0" borderId="4" xfId="22" applyFont="1" applyBorder="1" applyAlignment="1">
      <alignment vertical="top" wrapText="1"/>
    </xf>
    <xf numFmtId="173" fontId="10" fillId="4" borderId="4" xfId="23" applyNumberFormat="1" applyFont="1" applyFill="1" applyBorder="1" applyAlignment="1" applyProtection="1">
      <alignment vertical="top"/>
    </xf>
    <xf numFmtId="173" fontId="10" fillId="4" borderId="24" xfId="23" applyNumberFormat="1" applyFont="1" applyFill="1" applyBorder="1" applyAlignment="1" applyProtection="1">
      <alignment vertical="top"/>
    </xf>
    <xf numFmtId="49" fontId="5" fillId="0" borderId="61" xfId="22" applyNumberFormat="1" applyFont="1" applyBorder="1" applyAlignment="1">
      <alignment horizontal="center" vertical="top"/>
    </xf>
    <xf numFmtId="0" fontId="10" fillId="0" borderId="58" xfId="22" applyFont="1" applyBorder="1" applyAlignment="1">
      <alignment vertical="top" wrapText="1"/>
    </xf>
    <xf numFmtId="173" fontId="10" fillId="0" borderId="58" xfId="23" applyNumberFormat="1" applyFont="1" applyFill="1" applyBorder="1" applyAlignment="1" applyProtection="1">
      <alignment vertical="top"/>
    </xf>
    <xf numFmtId="173" fontId="10" fillId="0" borderId="60" xfId="23" applyNumberFormat="1" applyFont="1" applyFill="1" applyBorder="1" applyAlignment="1" applyProtection="1">
      <alignment vertical="top"/>
    </xf>
    <xf numFmtId="0" fontId="23" fillId="0" borderId="0" xfId="18"/>
    <xf numFmtId="0" fontId="5" fillId="0" borderId="0" xfId="21" applyFont="1" applyFill="1" applyAlignment="1" applyProtection="1">
      <alignment horizontal="left"/>
    </xf>
    <xf numFmtId="0" fontId="7" fillId="0" borderId="0" xfId="18" applyFont="1" applyAlignment="1">
      <alignment horizontal="center"/>
    </xf>
    <xf numFmtId="0" fontId="5" fillId="0" borderId="0" xfId="21" applyFont="1" applyFill="1" applyAlignment="1" applyProtection="1"/>
    <xf numFmtId="0" fontId="5" fillId="0" borderId="0" xfId="21" applyFont="1" applyFill="1" applyAlignment="1" applyProtection="1">
      <alignment wrapText="1"/>
    </xf>
    <xf numFmtId="0" fontId="26" fillId="0" borderId="0" xfId="18" applyFont="1" applyAlignment="1">
      <alignment horizontal="center" vertical="center" wrapText="1"/>
    </xf>
    <xf numFmtId="0" fontId="6" fillId="0" borderId="4" xfId="18" applyFont="1" applyBorder="1" applyAlignment="1">
      <alignment horizontal="center" vertical="top" wrapText="1"/>
    </xf>
    <xf numFmtId="14" fontId="6" fillId="0" borderId="4" xfId="18" applyNumberFormat="1" applyFont="1" applyBorder="1" applyAlignment="1">
      <alignment horizontal="center" vertical="top" wrapText="1"/>
    </xf>
    <xf numFmtId="0" fontId="6" fillId="0" borderId="4" xfId="18" applyFont="1" applyBorder="1" applyAlignment="1">
      <alignment horizontal="justify" vertical="top" wrapText="1"/>
    </xf>
    <xf numFmtId="0" fontId="6" fillId="0" borderId="4" xfId="18" applyFont="1" applyBorder="1" applyAlignment="1">
      <alignment vertical="top" wrapText="1"/>
    </xf>
    <xf numFmtId="0" fontId="6" fillId="0" borderId="4" xfId="18" applyFont="1" applyBorder="1" applyAlignment="1">
      <alignment horizontal="center" vertical="center" wrapText="1"/>
    </xf>
    <xf numFmtId="0" fontId="6" fillId="0" borderId="4" xfId="18" applyFont="1" applyBorder="1" applyAlignment="1">
      <alignment horizontal="center" wrapText="1"/>
    </xf>
    <xf numFmtId="0" fontId="7" fillId="0" borderId="4" xfId="18" applyFont="1" applyBorder="1" applyAlignment="1">
      <alignment horizontal="justify" vertical="top" wrapText="1"/>
    </xf>
    <xf numFmtId="0" fontId="7" fillId="0" borderId="4" xfId="18" applyFont="1" applyBorder="1" applyAlignment="1">
      <alignment horizontal="center" wrapText="1"/>
    </xf>
    <xf numFmtId="0" fontId="5" fillId="0" borderId="0" xfId="21" applyFont="1" applyFill="1" applyProtection="1"/>
    <xf numFmtId="173" fontId="5" fillId="0" borderId="0" xfId="24" applyNumberFormat="1" applyFont="1" applyFill="1" applyProtection="1"/>
    <xf numFmtId="0" fontId="5" fillId="0" borderId="0" xfId="21" applyFont="1" applyFill="1" applyProtection="1">
      <protection locked="0"/>
    </xf>
    <xf numFmtId="0" fontId="5" fillId="0" borderId="0" xfId="21" applyFont="1"/>
    <xf numFmtId="0" fontId="5" fillId="0" borderId="0" xfId="21" applyFont="1" applyFill="1" applyAlignment="1" applyProtection="1">
      <protection locked="0"/>
    </xf>
    <xf numFmtId="173" fontId="5" fillId="0" borderId="0" xfId="24" applyNumberFormat="1" applyFont="1" applyFill="1" applyAlignment="1" applyProtection="1">
      <alignment horizontal="center"/>
      <protection locked="0"/>
    </xf>
    <xf numFmtId="173" fontId="5" fillId="0" borderId="0" xfId="24" applyNumberFormat="1" applyFont="1" applyFill="1" applyAlignment="1" applyProtection="1">
      <alignment horizontal="right"/>
      <protection locked="0"/>
    </xf>
    <xf numFmtId="0" fontId="27" fillId="0" borderId="62" xfId="21" applyFont="1" applyBorder="1" applyAlignment="1">
      <alignment horizontal="center" vertical="center" wrapText="1"/>
    </xf>
    <xf numFmtId="0" fontId="27" fillId="0" borderId="63" xfId="21" applyFont="1" applyBorder="1" applyAlignment="1">
      <alignment horizontal="center" vertical="center" wrapText="1"/>
    </xf>
    <xf numFmtId="0" fontId="28" fillId="7" borderId="52" xfId="21" applyFont="1" applyFill="1" applyBorder="1" applyAlignment="1">
      <alignment horizontal="center" vertical="center" wrapText="1"/>
    </xf>
    <xf numFmtId="0" fontId="28" fillId="7" borderId="16" xfId="21" applyFont="1" applyFill="1" applyBorder="1" applyAlignment="1">
      <alignment horizontal="center" vertical="center" wrapText="1"/>
    </xf>
    <xf numFmtId="0" fontId="28" fillId="7" borderId="26" xfId="21" applyFont="1" applyFill="1" applyBorder="1" applyAlignment="1">
      <alignment horizontal="center" vertical="center" wrapText="1"/>
    </xf>
    <xf numFmtId="0" fontId="13" fillId="0" borderId="0" xfId="21" applyFont="1"/>
    <xf numFmtId="0" fontId="28" fillId="0" borderId="50" xfId="21" applyFont="1" applyBorder="1" applyAlignment="1">
      <alignment horizontal="center" vertical="center" wrapText="1"/>
    </xf>
    <xf numFmtId="0" fontId="28" fillId="0" borderId="4" xfId="21" applyFont="1" applyBorder="1" applyAlignment="1">
      <alignment horizontal="left" vertical="top" wrapText="1"/>
    </xf>
    <xf numFmtId="0" fontId="28" fillId="0" borderId="4" xfId="21" applyFont="1" applyBorder="1" applyAlignment="1">
      <alignment horizontal="center" wrapText="1"/>
    </xf>
    <xf numFmtId="0" fontId="28" fillId="0" borderId="24" xfId="21" applyFont="1" applyBorder="1" applyAlignment="1">
      <alignment horizontal="center" wrapText="1"/>
    </xf>
    <xf numFmtId="0" fontId="27" fillId="0" borderId="50" xfId="21" applyFont="1" applyBorder="1" applyAlignment="1">
      <alignment horizontal="center" vertical="center" wrapText="1"/>
    </xf>
    <xf numFmtId="0" fontId="27" fillId="0" borderId="4" xfId="21" applyFont="1" applyBorder="1" applyAlignment="1">
      <alignment horizontal="left" vertical="top" wrapText="1"/>
    </xf>
    <xf numFmtId="0" fontId="27" fillId="0" borderId="4" xfId="21" applyFont="1" applyBorder="1" applyAlignment="1">
      <alignment horizontal="center" wrapText="1"/>
    </xf>
    <xf numFmtId="0" fontId="27" fillId="0" borderId="24" xfId="21" applyFont="1" applyBorder="1" applyAlignment="1">
      <alignment horizontal="center" wrapText="1"/>
    </xf>
    <xf numFmtId="49" fontId="13" fillId="4" borderId="50" xfId="21" applyNumberFormat="1" applyFont="1" applyFill="1" applyBorder="1" applyAlignment="1" applyProtection="1">
      <alignment horizontal="center"/>
    </xf>
    <xf numFmtId="0" fontId="13" fillId="4" borderId="4" xfId="21" applyNumberFormat="1" applyFont="1" applyFill="1" applyBorder="1" applyAlignment="1" applyProtection="1">
      <alignment horizontal="left" vertical="center" wrapText="1"/>
    </xf>
    <xf numFmtId="49" fontId="5" fillId="4" borderId="50" xfId="21" applyNumberFormat="1" applyFont="1" applyFill="1" applyBorder="1" applyAlignment="1" applyProtection="1">
      <alignment horizontal="center"/>
    </xf>
    <xf numFmtId="0" fontId="5" fillId="4" borderId="4" xfId="21" applyNumberFormat="1" applyFont="1" applyFill="1" applyBorder="1" applyAlignment="1" applyProtection="1">
      <alignment horizontal="left" vertical="center" wrapText="1"/>
    </xf>
    <xf numFmtId="49" fontId="5" fillId="0" borderId="50" xfId="21" applyNumberFormat="1" applyFont="1" applyFill="1" applyBorder="1" applyAlignment="1" applyProtection="1">
      <alignment horizontal="center"/>
    </xf>
    <xf numFmtId="0" fontId="5" fillId="0" borderId="4" xfId="21" applyNumberFormat="1" applyFont="1" applyFill="1" applyBorder="1" applyAlignment="1" applyProtection="1">
      <alignment horizontal="left" vertical="center" wrapText="1"/>
    </xf>
    <xf numFmtId="0" fontId="28" fillId="7" borderId="50" xfId="21" applyFont="1" applyFill="1" applyBorder="1" applyAlignment="1">
      <alignment horizontal="center" vertical="center" wrapText="1"/>
    </xf>
    <xf numFmtId="0" fontId="28" fillId="7" borderId="4" xfId="21" applyFont="1" applyFill="1" applyBorder="1" applyAlignment="1">
      <alignment horizontal="left" vertical="center" wrapText="1"/>
    </xf>
    <xf numFmtId="0" fontId="28" fillId="7" borderId="4" xfId="21" applyFont="1" applyFill="1" applyBorder="1" applyAlignment="1">
      <alignment horizontal="center" vertical="center" wrapText="1"/>
    </xf>
    <xf numFmtId="0" fontId="29" fillId="0" borderId="4" xfId="21" applyFont="1" applyBorder="1" applyAlignment="1">
      <alignment horizontal="left" vertical="top" wrapText="1"/>
    </xf>
    <xf numFmtId="0" fontId="29" fillId="0" borderId="4" xfId="21" applyFont="1" applyBorder="1" applyAlignment="1">
      <alignment horizontal="center" wrapText="1"/>
    </xf>
    <xf numFmtId="49" fontId="5" fillId="0" borderId="50" xfId="21" applyNumberFormat="1" applyFont="1" applyBorder="1" applyAlignment="1" applyProtection="1">
      <alignment horizontal="center"/>
    </xf>
    <xf numFmtId="0" fontId="5" fillId="0" borderId="4" xfId="21" applyFont="1" applyBorder="1" applyAlignment="1">
      <alignment horizontal="left" vertical="top" wrapText="1"/>
    </xf>
    <xf numFmtId="0" fontId="5" fillId="4" borderId="4" xfId="18" applyFont="1" applyFill="1" applyBorder="1" applyAlignment="1">
      <alignment vertical="top" wrapText="1"/>
    </xf>
    <xf numFmtId="0" fontId="29" fillId="0" borderId="50" xfId="21" applyFont="1" applyBorder="1" applyAlignment="1">
      <alignment horizontal="center" vertical="center" wrapText="1"/>
    </xf>
    <xf numFmtId="0" fontId="27" fillId="0" borderId="61" xfId="21" applyFont="1" applyBorder="1" applyAlignment="1">
      <alignment horizontal="center" vertical="center" wrapText="1"/>
    </xf>
    <xf numFmtId="0" fontId="28" fillId="0" borderId="58" xfId="21" applyFont="1" applyBorder="1" applyAlignment="1">
      <alignment wrapText="1"/>
    </xf>
    <xf numFmtId="0" fontId="28" fillId="0" borderId="58" xfId="21" applyFont="1" applyBorder="1" applyAlignment="1">
      <alignment horizontal="center" wrapText="1"/>
    </xf>
    <xf numFmtId="0" fontId="28" fillId="0" borderId="60" xfId="21" applyFont="1" applyBorder="1" applyAlignment="1">
      <alignment horizontal="center" wrapText="1"/>
    </xf>
    <xf numFmtId="0" fontId="5" fillId="0" borderId="0" xfId="21" applyFont="1" applyAlignment="1">
      <alignment vertical="center"/>
    </xf>
    <xf numFmtId="0" fontId="23" fillId="0" borderId="0" xfId="18" applyAlignment="1">
      <alignment vertical="center"/>
    </xf>
    <xf numFmtId="0" fontId="23" fillId="0" borderId="0" xfId="18" applyAlignment="1">
      <alignment vertical="top"/>
    </xf>
    <xf numFmtId="0" fontId="30" fillId="0" borderId="4" xfId="18" applyFont="1" applyFill="1" applyBorder="1" applyAlignment="1">
      <alignment horizontal="center" vertical="top" wrapText="1"/>
    </xf>
    <xf numFmtId="0" fontId="23" fillId="4" borderId="0" xfId="18" applyFill="1"/>
    <xf numFmtId="0" fontId="26" fillId="0" borderId="0" xfId="18" applyFont="1" applyAlignment="1">
      <alignment wrapText="1"/>
    </xf>
    <xf numFmtId="0" fontId="26" fillId="0" borderId="0" xfId="18" applyFont="1" applyAlignment="1">
      <alignment horizontal="center" wrapText="1"/>
    </xf>
    <xf numFmtId="0" fontId="26" fillId="0" borderId="0" xfId="18" applyFont="1"/>
    <xf numFmtId="0" fontId="6" fillId="0" borderId="4" xfId="18" applyFont="1" applyBorder="1" applyAlignment="1">
      <alignment horizontal="center" vertical="center"/>
    </xf>
    <xf numFmtId="0" fontId="6" fillId="4" borderId="4" xfId="18" applyFont="1" applyFill="1" applyBorder="1" applyAlignment="1">
      <alignment horizontal="left" vertical="center" wrapText="1"/>
    </xf>
    <xf numFmtId="0" fontId="6" fillId="0" borderId="4" xfId="18" applyFont="1" applyFill="1" applyBorder="1" applyAlignment="1">
      <alignment horizontal="left" vertical="center" wrapText="1"/>
    </xf>
    <xf numFmtId="49" fontId="31" fillId="0" borderId="4" xfId="19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Continuous" vertical="top"/>
      <protection hidden="1"/>
    </xf>
    <xf numFmtId="0" fontId="33" fillId="0" borderId="64" xfId="0" applyFont="1" applyBorder="1" applyAlignment="1">
      <alignment vertical="top" wrapText="1"/>
    </xf>
    <xf numFmtId="0" fontId="33" fillId="0" borderId="65" xfId="0" applyFont="1" applyBorder="1" applyAlignment="1">
      <alignment vertical="top" wrapText="1"/>
    </xf>
    <xf numFmtId="0" fontId="35" fillId="0" borderId="64" xfId="0" applyFont="1" applyBorder="1" applyAlignment="1">
      <alignment vertical="top" wrapText="1"/>
    </xf>
    <xf numFmtId="0" fontId="35" fillId="0" borderId="64" xfId="0" applyFont="1" applyBorder="1" applyAlignment="1">
      <alignment horizontal="center" wrapText="1"/>
    </xf>
    <xf numFmtId="0" fontId="36" fillId="0" borderId="64" xfId="0" applyFont="1" applyBorder="1" applyAlignment="1">
      <alignment horizontal="justify" wrapText="1"/>
    </xf>
    <xf numFmtId="0" fontId="35" fillId="0" borderId="64" xfId="0" applyFont="1" applyBorder="1" applyAlignment="1">
      <alignment horizontal="justify" wrapText="1"/>
    </xf>
    <xf numFmtId="0" fontId="35" fillId="0" borderId="64" xfId="0" applyFont="1" applyBorder="1" applyAlignment="1">
      <alignment horizontal="center" vertical="top" wrapText="1"/>
    </xf>
    <xf numFmtId="0" fontId="35" fillId="0" borderId="65" xfId="0" applyFont="1" applyBorder="1" applyAlignment="1">
      <alignment vertical="top" wrapText="1"/>
    </xf>
    <xf numFmtId="0" fontId="35" fillId="0" borderId="65" xfId="0" applyFont="1" applyBorder="1" applyAlignment="1">
      <alignment horizontal="center" wrapText="1"/>
    </xf>
    <xf numFmtId="165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7" xfId="1" applyNumberFormat="1" applyFont="1" applyFill="1" applyBorder="1" applyAlignment="1" applyProtection="1">
      <alignment horizontal="left" vertical="center" wrapText="1"/>
      <protection hidden="1"/>
    </xf>
    <xf numFmtId="0" fontId="31" fillId="0" borderId="64" xfId="0" applyFont="1" applyBorder="1" applyAlignment="1">
      <alignment horizontal="center" wrapText="1"/>
    </xf>
    <xf numFmtId="0" fontId="31" fillId="0" borderId="64" xfId="0" applyFont="1" applyBorder="1" applyAlignment="1">
      <alignment vertical="top" wrapText="1"/>
    </xf>
    <xf numFmtId="0" fontId="6" fillId="0" borderId="0" xfId="18" applyFont="1" applyFill="1" applyBorder="1" applyAlignment="1">
      <alignment horizontal="left" vertical="center" wrapText="1"/>
    </xf>
    <xf numFmtId="168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1" xfId="1" applyNumberFormat="1" applyFont="1" applyFill="1" applyBorder="1" applyAlignment="1" applyProtection="1">
      <alignment horizontal="left" vertical="center" wrapText="1"/>
      <protection hidden="1"/>
    </xf>
    <xf numFmtId="171" fontId="6" fillId="4" borderId="10" xfId="1" applyNumberFormat="1" applyFont="1" applyFill="1" applyBorder="1" applyAlignment="1" applyProtection="1">
      <alignment horizontal="right" vertical="center"/>
      <protection hidden="1"/>
    </xf>
    <xf numFmtId="171" fontId="6" fillId="4" borderId="23" xfId="1" applyNumberFormat="1" applyFont="1" applyFill="1" applyBorder="1" applyAlignment="1" applyProtection="1">
      <alignment horizontal="right" vertical="center"/>
      <protection hidden="1"/>
    </xf>
    <xf numFmtId="170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alignment horizontal="center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165" fontId="6" fillId="4" borderId="8" xfId="1" applyNumberFormat="1" applyFont="1" applyFill="1" applyBorder="1" applyAlignment="1" applyProtection="1">
      <alignment horizontal="center" vertical="center"/>
      <protection hidden="1"/>
    </xf>
    <xf numFmtId="165" fontId="6" fillId="4" borderId="3" xfId="1" applyNumberFormat="1" applyFont="1" applyFill="1" applyBorder="1" applyAlignment="1" applyProtection="1">
      <alignment horizontal="center" vertical="center"/>
      <protection hidden="1"/>
    </xf>
    <xf numFmtId="4" fontId="6" fillId="4" borderId="10" xfId="1" applyNumberFormat="1" applyFont="1" applyFill="1" applyBorder="1" applyAlignment="1" applyProtection="1">
      <alignment horizontal="right" vertical="center"/>
      <protection hidden="1"/>
    </xf>
    <xf numFmtId="4" fontId="6" fillId="4" borderId="23" xfId="1" applyNumberFormat="1" applyFont="1" applyFill="1" applyBorder="1" applyAlignment="1" applyProtection="1">
      <alignment horizontal="right" vertical="center"/>
      <protection hidden="1"/>
    </xf>
    <xf numFmtId="165" fontId="6" fillId="8" borderId="8" xfId="1" applyNumberFormat="1" applyFont="1" applyFill="1" applyBorder="1" applyAlignment="1" applyProtection="1">
      <alignment horizontal="center" vertical="center"/>
      <protection hidden="1"/>
    </xf>
    <xf numFmtId="165" fontId="6" fillId="8" borderId="3" xfId="1" applyNumberFormat="1" applyFont="1" applyFill="1" applyBorder="1" applyAlignment="1" applyProtection="1">
      <alignment horizontal="center" vertical="center"/>
      <protection hidden="1"/>
    </xf>
    <xf numFmtId="4" fontId="6" fillId="8" borderId="10" xfId="1" applyNumberFormat="1" applyFont="1" applyFill="1" applyBorder="1" applyAlignment="1" applyProtection="1">
      <alignment horizontal="right" vertical="center"/>
      <protection hidden="1"/>
    </xf>
    <xf numFmtId="4" fontId="6" fillId="8" borderId="23" xfId="1" applyNumberFormat="1" applyFont="1" applyFill="1" applyBorder="1" applyAlignment="1" applyProtection="1">
      <alignment horizontal="right" vertical="center"/>
      <protection hidden="1"/>
    </xf>
    <xf numFmtId="168" fontId="21" fillId="0" borderId="53" xfId="1" applyNumberFormat="1" applyFont="1" applyFill="1" applyBorder="1" applyAlignment="1" applyProtection="1">
      <alignment horizontal="left" vertical="center" wrapText="1"/>
      <protection hidden="1"/>
    </xf>
    <xf numFmtId="171" fontId="6" fillId="4" borderId="4" xfId="1" applyNumberFormat="1" applyFont="1" applyFill="1" applyBorder="1" applyAlignment="1" applyProtection="1">
      <alignment horizontal="right" vertical="center"/>
      <protection hidden="1"/>
    </xf>
    <xf numFmtId="171" fontId="6" fillId="4" borderId="24" xfId="1" applyNumberFormat="1" applyFont="1" applyFill="1" applyBorder="1" applyAlignment="1" applyProtection="1">
      <alignment horizontal="right" vertical="center"/>
      <protection hidden="1"/>
    </xf>
    <xf numFmtId="1" fontId="14" fillId="0" borderId="4" xfId="1" applyNumberFormat="1" applyFont="1" applyFill="1" applyBorder="1" applyAlignment="1" applyProtection="1">
      <alignment horizontal="center" vertical="center"/>
      <protection hidden="1"/>
    </xf>
    <xf numFmtId="0" fontId="36" fillId="0" borderId="64" xfId="0" applyFont="1" applyBorder="1" applyAlignment="1">
      <alignment vertical="top" wrapText="1"/>
    </xf>
    <xf numFmtId="0" fontId="38" fillId="4" borderId="4" xfId="18" applyFont="1" applyFill="1" applyBorder="1" applyAlignment="1">
      <alignment vertical="top" wrapText="1"/>
    </xf>
    <xf numFmtId="0" fontId="38" fillId="0" borderId="4" xfId="18" applyFont="1" applyFill="1" applyBorder="1" applyAlignment="1">
      <alignment vertical="top" wrapText="1"/>
    </xf>
    <xf numFmtId="0" fontId="35" fillId="0" borderId="4" xfId="19" applyFont="1" applyFill="1" applyBorder="1" applyAlignment="1">
      <alignment horizontal="justify" vertical="center" wrapText="1"/>
    </xf>
    <xf numFmtId="0" fontId="38" fillId="4" borderId="4" xfId="18" applyFont="1" applyFill="1" applyBorder="1" applyAlignment="1">
      <alignment horizontal="left" vertical="center" wrapText="1"/>
    </xf>
    <xf numFmtId="49" fontId="38" fillId="4" borderId="4" xfId="18" applyNumberFormat="1" applyFont="1" applyFill="1" applyBorder="1" applyAlignment="1">
      <alignment horizontal="left" vertical="center"/>
    </xf>
    <xf numFmtId="0" fontId="33" fillId="0" borderId="64" xfId="0" applyFont="1" applyBorder="1" applyAlignment="1">
      <alignment horizontal="center" wrapText="1"/>
    </xf>
    <xf numFmtId="0" fontId="33" fillId="0" borderId="64" xfId="0" applyFont="1" applyBorder="1" applyAlignment="1">
      <alignment wrapText="1"/>
    </xf>
    <xf numFmtId="0" fontId="38" fillId="0" borderId="4" xfId="18" applyFont="1" applyFill="1" applyBorder="1" applyAlignment="1">
      <alignment horizontal="left" vertical="center" wrapText="1"/>
    </xf>
    <xf numFmtId="0" fontId="38" fillId="0" borderId="0" xfId="18" applyFont="1" applyFill="1" applyBorder="1" applyAlignment="1">
      <alignment horizontal="left" vertical="center" wrapText="1"/>
    </xf>
    <xf numFmtId="49" fontId="35" fillId="0" borderId="4" xfId="19" applyNumberFormat="1" applyFont="1" applyFill="1" applyBorder="1" applyAlignment="1">
      <alignment horizontal="left" vertical="center" wrapText="1"/>
    </xf>
    <xf numFmtId="0" fontId="39" fillId="0" borderId="0" xfId="18" applyFont="1"/>
    <xf numFmtId="0" fontId="39" fillId="0" borderId="0" xfId="18" applyFont="1" applyAlignment="1">
      <alignment vertical="top"/>
    </xf>
    <xf numFmtId="0" fontId="31" fillId="0" borderId="64" xfId="0" applyFont="1" applyBorder="1" applyAlignment="1">
      <alignment horizontal="center" vertical="top" wrapText="1"/>
    </xf>
    <xf numFmtId="0" fontId="36" fillId="0" borderId="64" xfId="0" applyFont="1" applyBorder="1" applyAlignment="1">
      <alignment horizontal="center" vertical="top" wrapText="1"/>
    </xf>
    <xf numFmtId="165" fontId="7" fillId="0" borderId="10" xfId="1" applyNumberFormat="1" applyFont="1" applyFill="1" applyBorder="1" applyAlignment="1" applyProtection="1">
      <alignment horizontal="left" vertical="center" wrapText="1"/>
      <protection hidden="1"/>
    </xf>
    <xf numFmtId="171" fontId="12" fillId="4" borderId="6" xfId="1" applyNumberFormat="1" applyFont="1" applyFill="1" applyBorder="1" applyAlignment="1" applyProtection="1">
      <alignment horizontal="right" vertical="center"/>
      <protection hidden="1"/>
    </xf>
    <xf numFmtId="171" fontId="12" fillId="4" borderId="26" xfId="1" applyNumberFormat="1" applyFont="1" applyFill="1" applyBorder="1" applyAlignment="1" applyProtection="1">
      <alignment horizontal="right" vertical="center"/>
      <protection hidden="1"/>
    </xf>
    <xf numFmtId="165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left" vertical="center" wrapText="1"/>
      <protection hidden="1"/>
    </xf>
    <xf numFmtId="4" fontId="6" fillId="4" borderId="5" xfId="1" applyNumberFormat="1" applyFont="1" applyFill="1" applyBorder="1" applyAlignment="1" applyProtection="1">
      <alignment horizontal="right" vertical="center"/>
      <protection hidden="1"/>
    </xf>
    <xf numFmtId="4" fontId="7" fillId="4" borderId="5" xfId="1" applyNumberFormat="1" applyFont="1" applyFill="1" applyBorder="1" applyAlignment="1" applyProtection="1">
      <alignment horizontal="right" vertical="center"/>
      <protection hidden="1"/>
    </xf>
    <xf numFmtId="4" fontId="7" fillId="4" borderId="24" xfId="1" applyNumberFormat="1" applyFont="1" applyFill="1" applyBorder="1" applyAlignment="1" applyProtection="1">
      <alignment horizontal="right" vertical="center"/>
      <protection hidden="1"/>
    </xf>
    <xf numFmtId="165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53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9" xfId="1" applyNumberFormat="1" applyFont="1" applyFill="1" applyBorder="1" applyAlignment="1" applyProtection="1">
      <alignment horizontal="left" vertical="center" wrapText="1"/>
      <protection hidden="1"/>
    </xf>
    <xf numFmtId="0" fontId="1" fillId="0" borderId="8" xfId="1" applyBorder="1"/>
    <xf numFmtId="4" fontId="19" fillId="0" borderId="8" xfId="1" applyNumberFormat="1" applyFont="1" applyBorder="1" applyAlignment="1">
      <alignment horizontal="center" vertical="center"/>
    </xf>
    <xf numFmtId="4" fontId="19" fillId="0" borderId="23" xfId="1" applyNumberFormat="1" applyFont="1" applyBorder="1" applyAlignment="1">
      <alignment horizontal="center" vertical="center"/>
    </xf>
    <xf numFmtId="0" fontId="7" fillId="0" borderId="8" xfId="1" applyFont="1" applyBorder="1"/>
    <xf numFmtId="0" fontId="6" fillId="0" borderId="8" xfId="1" applyFont="1" applyBorder="1"/>
    <xf numFmtId="169" fontId="6" fillId="0" borderId="8" xfId="1" applyNumberFormat="1" applyFont="1" applyFill="1" applyBorder="1" applyAlignment="1" applyProtection="1">
      <alignment vertical="center" wrapText="1"/>
      <protection hidden="1"/>
    </xf>
    <xf numFmtId="0" fontId="27" fillId="0" borderId="4" xfId="21" applyNumberFormat="1" applyFont="1" applyBorder="1" applyAlignment="1">
      <alignment horizontal="left" vertical="top" wrapText="1"/>
    </xf>
    <xf numFmtId="0" fontId="40" fillId="0" borderId="4" xfId="21" applyFont="1" applyBorder="1" applyAlignment="1">
      <alignment horizontal="left" vertical="top" wrapText="1"/>
    </xf>
    <xf numFmtId="0" fontId="40" fillId="0" borderId="4" xfId="21" applyFont="1" applyBorder="1" applyAlignment="1">
      <alignment horizontal="center" wrapText="1"/>
    </xf>
    <xf numFmtId="0" fontId="40" fillId="0" borderId="24" xfId="21" applyFont="1" applyBorder="1" applyAlignment="1">
      <alignment horizontal="center" wrapText="1"/>
    </xf>
    <xf numFmtId="0" fontId="40" fillId="0" borderId="50" xfId="21" applyFont="1" applyBorder="1" applyAlignment="1">
      <alignment horizontal="center" vertical="center" wrapText="1"/>
    </xf>
    <xf numFmtId="0" fontId="1" fillId="0" borderId="0" xfId="1" applyFont="1" applyProtection="1">
      <protection hidden="1"/>
    </xf>
    <xf numFmtId="0" fontId="1" fillId="0" borderId="0" xfId="1" applyFont="1"/>
    <xf numFmtId="0" fontId="41" fillId="0" borderId="0" xfId="1" applyNumberFormat="1" applyFont="1" applyFill="1" applyAlignment="1" applyProtection="1">
      <alignment horizontal="centerContinuous" vertical="top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1" fillId="0" borderId="0" xfId="1" applyFont="1" applyProtection="1">
      <protection hidden="1"/>
    </xf>
    <xf numFmtId="0" fontId="11" fillId="0" borderId="0" xfId="1" applyFont="1"/>
    <xf numFmtId="171" fontId="6" fillId="8" borderId="4" xfId="1" applyNumberFormat="1" applyFont="1" applyFill="1" applyBorder="1" applyAlignment="1" applyProtection="1">
      <alignment horizontal="right" vertical="center"/>
      <protection hidden="1"/>
    </xf>
    <xf numFmtId="171" fontId="6" fillId="8" borderId="24" xfId="1" applyNumberFormat="1" applyFont="1" applyFill="1" applyBorder="1" applyAlignment="1" applyProtection="1">
      <alignment horizontal="right" vertical="center"/>
      <protection hidden="1"/>
    </xf>
    <xf numFmtId="0" fontId="3" fillId="4" borderId="2" xfId="1" applyNumberFormat="1" applyFont="1" applyFill="1" applyBorder="1" applyAlignment="1" applyProtection="1">
      <protection hidden="1"/>
    </xf>
    <xf numFmtId="170" fontId="6" fillId="4" borderId="51" xfId="1" applyNumberFormat="1" applyFont="1" applyFill="1" applyBorder="1" applyAlignment="1" applyProtection="1">
      <alignment horizontal="left" vertical="center" wrapText="1"/>
      <protection hidden="1"/>
    </xf>
    <xf numFmtId="168" fontId="6" fillId="4" borderId="3" xfId="1" applyNumberFormat="1" applyFont="1" applyFill="1" applyBorder="1" applyAlignment="1" applyProtection="1">
      <alignment horizontal="center" vertical="center"/>
      <protection hidden="1"/>
    </xf>
    <xf numFmtId="167" fontId="6" fillId="4" borderId="4" xfId="1" applyNumberFormat="1" applyFont="1" applyFill="1" applyBorder="1" applyAlignment="1" applyProtection="1">
      <alignment horizontal="center" vertical="center"/>
      <protection hidden="1"/>
    </xf>
    <xf numFmtId="1" fontId="6" fillId="4" borderId="4" xfId="1" applyNumberFormat="1" applyFont="1" applyFill="1" applyBorder="1" applyAlignment="1" applyProtection="1">
      <alignment horizontal="center" vertical="center"/>
      <protection hidden="1"/>
    </xf>
    <xf numFmtId="166" fontId="6" fillId="4" borderId="4" xfId="1" applyNumberFormat="1" applyFont="1" applyFill="1" applyBorder="1" applyAlignment="1" applyProtection="1">
      <alignment horizontal="center" vertical="center"/>
      <protection hidden="1"/>
    </xf>
    <xf numFmtId="165" fontId="6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0" xfId="1" applyNumberFormat="1" applyFont="1" applyFill="1" applyAlignment="1" applyProtection="1">
      <alignment horizontal="right" vertical="center"/>
      <protection hidden="1"/>
    </xf>
    <xf numFmtId="0" fontId="1" fillId="4" borderId="0" xfId="1" applyNumberFormat="1" applyFont="1" applyFill="1" applyAlignment="1" applyProtection="1">
      <protection hidden="1"/>
    </xf>
    <xf numFmtId="0" fontId="1" fillId="4" borderId="0" xfId="1" applyFill="1"/>
    <xf numFmtId="165" fontId="6" fillId="4" borderId="10" xfId="1" applyNumberFormat="1" applyFont="1" applyFill="1" applyBorder="1" applyAlignment="1" applyProtection="1">
      <alignment horizontal="left" vertical="center" wrapText="1"/>
      <protection hidden="1"/>
    </xf>
    <xf numFmtId="165" fontId="6" fillId="4" borderId="10" xfId="1" applyNumberFormat="1" applyFont="1" applyFill="1" applyBorder="1" applyAlignment="1" applyProtection="1">
      <alignment horizontal="center" vertical="center"/>
      <protection hidden="1"/>
    </xf>
    <xf numFmtId="167" fontId="6" fillId="4" borderId="10" xfId="1" applyNumberFormat="1" applyFont="1" applyFill="1" applyBorder="1" applyAlignment="1" applyProtection="1">
      <alignment horizontal="center" vertical="center"/>
      <protection hidden="1"/>
    </xf>
    <xf numFmtId="167" fontId="6" fillId="4" borderId="8" xfId="1" applyNumberFormat="1" applyFont="1" applyFill="1" applyBorder="1" applyAlignment="1" applyProtection="1">
      <alignment horizontal="center" vertical="center"/>
      <protection hidden="1"/>
    </xf>
    <xf numFmtId="168" fontId="5" fillId="4" borderId="3" xfId="1" applyNumberFormat="1" applyFont="1" applyFill="1" applyBorder="1" applyAlignment="1" applyProtection="1">
      <alignment horizontal="center" vertical="center"/>
      <protection hidden="1"/>
    </xf>
    <xf numFmtId="167" fontId="6" fillId="4" borderId="9" xfId="1" applyNumberFormat="1" applyFont="1" applyFill="1" applyBorder="1" applyAlignment="1" applyProtection="1">
      <alignment horizontal="center" vertical="center"/>
      <protection hidden="1"/>
    </xf>
    <xf numFmtId="1" fontId="6" fillId="4" borderId="9" xfId="1" applyNumberFormat="1" applyFont="1" applyFill="1" applyBorder="1" applyAlignment="1" applyProtection="1">
      <alignment horizontal="center" vertical="center"/>
      <protection hidden="1"/>
    </xf>
    <xf numFmtId="166" fontId="6" fillId="4" borderId="9" xfId="1" applyNumberFormat="1" applyFont="1" applyFill="1" applyBorder="1" applyAlignment="1" applyProtection="1">
      <alignment horizontal="center" vertical="center"/>
      <protection hidden="1"/>
    </xf>
    <xf numFmtId="165" fontId="5" fillId="4" borderId="3" xfId="1" applyNumberFormat="1" applyFont="1" applyFill="1" applyBorder="1" applyAlignment="1" applyProtection="1">
      <alignment horizontal="center" vertical="center"/>
      <protection hidden="1"/>
    </xf>
    <xf numFmtId="165" fontId="7" fillId="4" borderId="10" xfId="1" applyNumberFormat="1" applyFont="1" applyFill="1" applyBorder="1" applyAlignment="1" applyProtection="1">
      <alignment horizontal="left" vertical="center" wrapText="1"/>
      <protection hidden="1"/>
    </xf>
    <xf numFmtId="3" fontId="27" fillId="0" borderId="4" xfId="21" applyNumberFormat="1" applyFont="1" applyBorder="1" applyAlignment="1">
      <alignment horizontal="center" wrapText="1"/>
    </xf>
    <xf numFmtId="0" fontId="13" fillId="4" borderId="4" xfId="18" applyFont="1" applyFill="1" applyBorder="1" applyAlignment="1">
      <alignment vertical="top" wrapText="1"/>
    </xf>
    <xf numFmtId="3" fontId="28" fillId="0" borderId="4" xfId="21" applyNumberFormat="1" applyFont="1" applyBorder="1" applyAlignment="1">
      <alignment horizontal="center" wrapText="1"/>
    </xf>
    <xf numFmtId="171" fontId="6" fillId="8" borderId="10" xfId="1" applyNumberFormat="1" applyFont="1" applyFill="1" applyBorder="1" applyAlignment="1" applyProtection="1">
      <alignment horizontal="right" vertical="center"/>
      <protection hidden="1"/>
    </xf>
    <xf numFmtId="171" fontId="6" fillId="8" borderId="23" xfId="1" applyNumberFormat="1" applyFont="1" applyFill="1" applyBorder="1" applyAlignment="1" applyProtection="1">
      <alignment horizontal="right" vertical="center"/>
      <protection hidden="1"/>
    </xf>
    <xf numFmtId="171" fontId="6" fillId="8" borderId="5" xfId="1" applyNumberFormat="1" applyFont="1" applyFill="1" applyBorder="1" applyAlignment="1" applyProtection="1">
      <alignment horizontal="right" vertical="center"/>
      <protection hidden="1"/>
    </xf>
    <xf numFmtId="168" fontId="6" fillId="8" borderId="10" xfId="1" applyNumberFormat="1" applyFont="1" applyFill="1" applyBorder="1" applyAlignment="1" applyProtection="1">
      <alignment horizontal="left" vertical="center" wrapText="1"/>
      <protection hidden="1"/>
    </xf>
    <xf numFmtId="168" fontId="6" fillId="4" borderId="8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9" xfId="1" applyNumberFormat="1" applyFont="1" applyFill="1" applyBorder="1" applyAlignment="1" applyProtection="1">
      <alignment horizontal="left" vertical="center" wrapText="1"/>
      <protection hidden="1"/>
    </xf>
    <xf numFmtId="165" fontId="6" fillId="8" borderId="4" xfId="1" applyNumberFormat="1" applyFont="1" applyFill="1" applyBorder="1" applyAlignment="1" applyProtection="1">
      <alignment horizontal="center" vertical="center"/>
      <protection hidden="1"/>
    </xf>
    <xf numFmtId="0" fontId="38" fillId="0" borderId="0" xfId="18" applyFont="1"/>
    <xf numFmtId="165" fontId="5" fillId="8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0" xfId="18" applyFont="1" applyBorder="1" applyAlignment="1">
      <alignment horizontal="center" vertical="center"/>
    </xf>
    <xf numFmtId="0" fontId="42" fillId="0" borderId="50" xfId="21" applyFont="1" applyBorder="1" applyAlignment="1">
      <alignment horizontal="center" vertical="center" wrapText="1"/>
    </xf>
    <xf numFmtId="0" fontId="42" fillId="0" borderId="4" xfId="21" applyFont="1" applyBorder="1" applyAlignment="1">
      <alignment horizontal="left" vertical="top" wrapText="1"/>
    </xf>
    <xf numFmtId="0" fontId="43" fillId="0" borderId="50" xfId="21" applyFont="1" applyBorder="1" applyAlignment="1">
      <alignment horizontal="center" vertical="center" wrapText="1"/>
    </xf>
    <xf numFmtId="0" fontId="24" fillId="0" borderId="0" xfId="18" applyFont="1"/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wrapText="1"/>
    </xf>
    <xf numFmtId="0" fontId="7" fillId="0" borderId="75" xfId="18" applyFont="1" applyBorder="1" applyAlignment="1">
      <alignment horizontal="center" wrapText="1"/>
    </xf>
    <xf numFmtId="0" fontId="7" fillId="0" borderId="76" xfId="18" applyFont="1" applyBorder="1" applyAlignment="1">
      <alignment horizontal="center" wrapText="1"/>
    </xf>
    <xf numFmtId="0" fontId="7" fillId="0" borderId="77" xfId="18" applyFont="1" applyBorder="1" applyAlignment="1">
      <alignment horizontal="center" wrapText="1"/>
    </xf>
    <xf numFmtId="0" fontId="7" fillId="0" borderId="0" xfId="18" applyFont="1" applyAlignment="1">
      <alignment horizontal="center" wrapText="1"/>
    </xf>
    <xf numFmtId="0" fontId="6" fillId="0" borderId="0" xfId="18" applyFont="1" applyAlignment="1">
      <alignment horizontal="center" wrapText="1"/>
    </xf>
    <xf numFmtId="0" fontId="34" fillId="0" borderId="68" xfId="0" applyFont="1" applyBorder="1" applyAlignment="1">
      <alignment horizontal="center" vertical="top" wrapText="1"/>
    </xf>
    <xf numFmtId="0" fontId="34" fillId="0" borderId="65" xfId="0" applyFont="1" applyBorder="1" applyAlignment="1">
      <alignment horizontal="center" vertical="top" wrapText="1"/>
    </xf>
    <xf numFmtId="0" fontId="34" fillId="0" borderId="69" xfId="0" applyFont="1" applyBorder="1" applyAlignment="1">
      <alignment horizontal="center" vertical="top" wrapText="1"/>
    </xf>
    <xf numFmtId="0" fontId="37" fillId="0" borderId="70" xfId="0" applyFont="1" applyBorder="1" applyAlignment="1">
      <alignment vertical="top" wrapText="1"/>
    </xf>
    <xf numFmtId="0" fontId="37" fillId="0" borderId="0" xfId="0" applyFont="1" applyBorder="1" applyAlignment="1">
      <alignment vertical="top" wrapText="1"/>
    </xf>
    <xf numFmtId="0" fontId="37" fillId="0" borderId="71" xfId="0" applyFont="1" applyBorder="1" applyAlignment="1">
      <alignment vertical="top" wrapText="1"/>
    </xf>
    <xf numFmtId="0" fontId="34" fillId="0" borderId="72" xfId="0" applyFont="1" applyBorder="1" applyAlignment="1">
      <alignment horizontal="center" vertical="top" wrapText="1"/>
    </xf>
    <xf numFmtId="0" fontId="34" fillId="0" borderId="73" xfId="0" applyFont="1" applyBorder="1" applyAlignment="1">
      <alignment horizontal="center" vertical="top" wrapText="1"/>
    </xf>
    <xf numFmtId="0" fontId="34" fillId="0" borderId="74" xfId="0" applyFont="1" applyBorder="1" applyAlignment="1">
      <alignment horizontal="center" vertical="top" wrapText="1"/>
    </xf>
    <xf numFmtId="0" fontId="34" fillId="0" borderId="79" xfId="0" applyFont="1" applyBorder="1" applyAlignment="1">
      <alignment horizontal="center" wrapText="1"/>
    </xf>
    <xf numFmtId="0" fontId="34" fillId="0" borderId="80" xfId="0" applyFont="1" applyBorder="1" applyAlignment="1">
      <alignment horizontal="center" wrapText="1"/>
    </xf>
    <xf numFmtId="0" fontId="34" fillId="0" borderId="81" xfId="0" applyFont="1" applyBorder="1" applyAlignment="1">
      <alignment horizontal="center" wrapText="1"/>
    </xf>
    <xf numFmtId="0" fontId="5" fillId="0" borderId="0" xfId="21" applyFont="1" applyFill="1" applyAlignment="1" applyProtection="1">
      <alignment horizontal="center"/>
    </xf>
    <xf numFmtId="0" fontId="5" fillId="0" borderId="0" xfId="21" applyFont="1" applyFill="1" applyAlignment="1" applyProtection="1">
      <alignment horizontal="center" wrapText="1"/>
    </xf>
    <xf numFmtId="0" fontId="34" fillId="0" borderId="82" xfId="0" applyFont="1" applyBorder="1" applyAlignment="1">
      <alignment horizontal="center" vertical="top" wrapText="1"/>
    </xf>
    <xf numFmtId="0" fontId="34" fillId="0" borderId="83" xfId="0" applyFont="1" applyBorder="1" applyAlignment="1">
      <alignment horizontal="center" vertical="top" wrapText="1"/>
    </xf>
    <xf numFmtId="0" fontId="34" fillId="0" borderId="84" xfId="0" applyFont="1" applyBorder="1" applyAlignment="1">
      <alignment horizontal="center" vertical="top" wrapText="1"/>
    </xf>
    <xf numFmtId="0" fontId="34" fillId="0" borderId="79" xfId="0" applyFont="1" applyBorder="1" applyAlignment="1">
      <alignment horizontal="justify" vertical="top" wrapText="1"/>
    </xf>
    <xf numFmtId="0" fontId="34" fillId="0" borderId="80" xfId="0" applyFont="1" applyBorder="1" applyAlignment="1">
      <alignment horizontal="justify" vertical="top" wrapText="1"/>
    </xf>
    <xf numFmtId="0" fontId="34" fillId="0" borderId="81" xfId="0" applyFont="1" applyBorder="1" applyAlignment="1">
      <alignment horizontal="justify" vertical="top" wrapText="1"/>
    </xf>
    <xf numFmtId="0" fontId="30" fillId="0" borderId="4" xfId="18" applyFont="1" applyFill="1" applyBorder="1" applyAlignment="1">
      <alignment horizontal="center" vertical="center" wrapText="1"/>
    </xf>
    <xf numFmtId="0" fontId="32" fillId="0" borderId="78" xfId="18" applyFont="1" applyFill="1" applyBorder="1" applyAlignment="1">
      <alignment horizontal="center" vertical="center" wrapText="1"/>
    </xf>
    <xf numFmtId="0" fontId="30" fillId="0" borderId="78" xfId="18" applyFont="1" applyFill="1" applyBorder="1" applyAlignment="1">
      <alignment horizontal="center" vertical="center" wrapText="1"/>
    </xf>
    <xf numFmtId="0" fontId="13" fillId="0" borderId="0" xfId="21" applyFont="1" applyFill="1" applyAlignment="1" applyProtection="1">
      <alignment horizontal="center" vertical="center"/>
      <protection locked="0"/>
    </xf>
    <xf numFmtId="0" fontId="13" fillId="0" borderId="0" xfId="21" applyFont="1" applyFill="1" applyAlignment="1" applyProtection="1">
      <alignment horizontal="center" vertical="center"/>
    </xf>
    <xf numFmtId="173" fontId="10" fillId="0" borderId="0" xfId="23" applyNumberFormat="1" applyFont="1" applyFill="1" applyBorder="1" applyAlignment="1" applyProtection="1">
      <alignment horizontal="left" vertical="center" wrapText="1"/>
    </xf>
    <xf numFmtId="0" fontId="7" fillId="0" borderId="0" xfId="18" applyFont="1" applyFill="1" applyAlignment="1" applyProtection="1">
      <alignment horizontal="center"/>
    </xf>
    <xf numFmtId="168" fontId="6" fillId="0" borderId="4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4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5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/>
      <protection hidden="1"/>
    </xf>
    <xf numFmtId="165" fontId="8" fillId="0" borderId="50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40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9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2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4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0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14" fillId="0" borderId="12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12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4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16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36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9" fontId="6" fillId="0" borderId="7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4" xfId="1" applyNumberFormat="1" applyFont="1" applyFill="1" applyBorder="1" applyAlignment="1" applyProtection="1">
      <alignment horizontal="center" vertical="center"/>
      <protection hidden="1"/>
    </xf>
    <xf numFmtId="165" fontId="6" fillId="0" borderId="5" xfId="1" applyNumberFormat="1" applyFont="1" applyFill="1" applyBorder="1" applyAlignment="1" applyProtection="1">
      <alignment horizontal="center" vertical="center"/>
      <protection hidden="1"/>
    </xf>
    <xf numFmtId="0" fontId="17" fillId="0" borderId="13" xfId="1" applyNumberFormat="1" applyFont="1" applyFill="1" applyBorder="1" applyAlignment="1" applyProtection="1">
      <alignment horizontal="center" vertical="center"/>
      <protection hidden="1"/>
    </xf>
    <xf numFmtId="169" fontId="7" fillId="0" borderId="67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30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32" xfId="1" applyNumberFormat="1" applyFont="1" applyFill="1" applyBorder="1" applyAlignment="1" applyProtection="1">
      <alignment horizontal="center" vertical="center"/>
      <protection hidden="1"/>
    </xf>
    <xf numFmtId="165" fontId="7" fillId="0" borderId="31" xfId="1" applyNumberFormat="1" applyFont="1" applyFill="1" applyBorder="1" applyAlignment="1" applyProtection="1">
      <alignment horizontal="center" vertical="center"/>
      <protection hidden="1"/>
    </xf>
    <xf numFmtId="169" fontId="7" fillId="0" borderId="5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4" xfId="1" applyNumberFormat="1" applyFont="1" applyFill="1" applyBorder="1" applyAlignment="1" applyProtection="1">
      <alignment horizontal="center" vertical="center"/>
      <protection hidden="1"/>
    </xf>
    <xf numFmtId="165" fontId="7" fillId="0" borderId="5" xfId="1" applyNumberFormat="1" applyFont="1" applyFill="1" applyBorder="1" applyAlignment="1" applyProtection="1">
      <alignment horizontal="center" vertical="center"/>
      <protection hidden="1"/>
    </xf>
    <xf numFmtId="169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53" xfId="1" applyNumberFormat="1" applyFont="1" applyFill="1" applyBorder="1" applyAlignment="1" applyProtection="1">
      <alignment horizontal="left" vertical="center" wrapText="1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/>
      <protection hidden="1"/>
    </xf>
    <xf numFmtId="170" fontId="6" fillId="0" borderId="51" xfId="1" applyNumberFormat="1" applyFont="1" applyFill="1" applyBorder="1" applyAlignment="1" applyProtection="1">
      <alignment horizontal="left" vertical="center" wrapText="1"/>
      <protection hidden="1"/>
    </xf>
    <xf numFmtId="170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7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1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2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66" xfId="1" applyNumberFormat="1" applyFont="1" applyFill="1" applyBorder="1" applyAlignment="1" applyProtection="1">
      <alignment horizontal="left" vertical="center" wrapText="1"/>
      <protection hidden="1"/>
    </xf>
    <xf numFmtId="168" fontId="14" fillId="0" borderId="52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66" xfId="1" applyNumberFormat="1" applyFont="1" applyFill="1" applyBorder="1" applyAlignment="1" applyProtection="1">
      <alignment horizontal="left" vertical="center" wrapText="1"/>
      <protection hidden="1"/>
    </xf>
    <xf numFmtId="168" fontId="6" fillId="0" borderId="50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2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66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2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0" xfId="1" applyNumberFormat="1" applyFont="1" applyFill="1" applyBorder="1" applyAlignment="1" applyProtection="1">
      <alignment horizontal="left" vertical="center" wrapText="1"/>
      <protection hidden="1"/>
    </xf>
    <xf numFmtId="168" fontId="21" fillId="0" borderId="51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3" xfId="1" applyNumberFormat="1" applyFont="1" applyFill="1" applyBorder="1" applyAlignment="1" applyProtection="1">
      <alignment horizontal="center" vertical="center"/>
      <protection hidden="1"/>
    </xf>
    <xf numFmtId="168" fontId="7" fillId="0" borderId="50" xfId="1" applyNumberFormat="1" applyFont="1" applyFill="1" applyBorder="1" applyAlignment="1" applyProtection="1">
      <alignment horizontal="left" vertical="center" wrapText="1"/>
      <protection hidden="1"/>
    </xf>
    <xf numFmtId="168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7" xfId="18" applyFont="1" applyBorder="1" applyAlignment="1">
      <alignment horizontal="right"/>
    </xf>
    <xf numFmtId="0" fontId="6" fillId="0" borderId="4" xfId="18" applyFont="1" applyBorder="1" applyAlignment="1">
      <alignment horizontal="center" vertical="center" wrapText="1"/>
    </xf>
    <xf numFmtId="0" fontId="5" fillId="0" borderId="0" xfId="21" applyFont="1" applyFill="1" applyAlignment="1" applyProtection="1">
      <alignment horizontal="left"/>
    </xf>
    <xf numFmtId="0" fontId="5" fillId="0" borderId="0" xfId="21" applyFont="1" applyFill="1" applyAlignment="1" applyProtection="1">
      <alignment horizontal="left" wrapText="1"/>
    </xf>
    <xf numFmtId="0" fontId="6" fillId="0" borderId="0" xfId="18" applyFont="1" applyAlignment="1">
      <alignment horizontal="left" vertical="top" wrapText="1"/>
    </xf>
    <xf numFmtId="0" fontId="32" fillId="0" borderId="0" xfId="18" applyFont="1" applyAlignment="1">
      <alignment horizontal="center"/>
    </xf>
    <xf numFmtId="0" fontId="26" fillId="0" borderId="0" xfId="18" applyFont="1" applyAlignment="1">
      <alignment horizontal="center"/>
    </xf>
    <xf numFmtId="0" fontId="32" fillId="0" borderId="0" xfId="18" applyFont="1" applyAlignment="1">
      <alignment horizontal="center" vertical="center" wrapText="1"/>
    </xf>
    <xf numFmtId="0" fontId="26" fillId="0" borderId="0" xfId="18" applyFont="1" applyAlignment="1">
      <alignment horizontal="center" vertical="center" wrapText="1"/>
    </xf>
    <xf numFmtId="0" fontId="23" fillId="0" borderId="0" xfId="18" applyAlignment="1">
      <alignment horizontal="center"/>
    </xf>
    <xf numFmtId="0" fontId="6" fillId="0" borderId="0" xfId="18" applyFont="1" applyAlignment="1">
      <alignment horizontal="center"/>
    </xf>
    <xf numFmtId="0" fontId="6" fillId="0" borderId="4" xfId="18" applyFont="1" applyBorder="1" applyAlignment="1">
      <alignment horizontal="center" vertical="top" wrapText="1"/>
    </xf>
  </cellXfs>
  <cellStyles count="25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Обычный_источники" xfId="22"/>
    <cellStyle name="Финансовый 2" xfId="23"/>
    <cellStyle name="Финансовый 4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3"/>
  <sheetViews>
    <sheetView view="pageBreakPreview" zoomScaleSheetLayoutView="100" workbookViewId="0">
      <selection activeCell="B4" sqref="B4:C4"/>
    </sheetView>
  </sheetViews>
  <sheetFormatPr defaultRowHeight="12.75"/>
  <cols>
    <col min="1" max="1" width="25" style="454" customWidth="1"/>
    <col min="2" max="2" width="59.28515625" style="399" customWidth="1"/>
    <col min="3" max="3" width="16.5703125" style="399" customWidth="1"/>
    <col min="4" max="4" width="5.42578125" style="399" customWidth="1"/>
    <col min="5" max="16384" width="9.140625" style="399"/>
  </cols>
  <sheetData>
    <row r="1" spans="1:4">
      <c r="B1" s="604" t="s">
        <v>607</v>
      </c>
      <c r="C1" s="604"/>
      <c r="D1" s="402"/>
    </row>
    <row r="2" spans="1:4">
      <c r="B2" s="604" t="s">
        <v>520</v>
      </c>
      <c r="C2" s="604"/>
      <c r="D2" s="402"/>
    </row>
    <row r="3" spans="1:4" ht="12.75" customHeight="1">
      <c r="B3" s="605" t="s">
        <v>605</v>
      </c>
      <c r="C3" s="605"/>
      <c r="D3" s="403"/>
    </row>
    <row r="4" spans="1:4">
      <c r="B4" s="604" t="s">
        <v>113</v>
      </c>
      <c r="C4" s="604"/>
      <c r="D4" s="402"/>
    </row>
    <row r="5" spans="1:4" ht="66.75" customHeight="1">
      <c r="A5" s="590" t="s">
        <v>76</v>
      </c>
      <c r="B5" s="591"/>
      <c r="C5" s="591"/>
      <c r="D5" s="458"/>
    </row>
    <row r="6" spans="1:4" ht="14.25" customHeight="1">
      <c r="A6" s="404"/>
      <c r="B6" s="459"/>
      <c r="C6" s="459"/>
      <c r="D6" s="459"/>
    </row>
    <row r="7" spans="1:4" ht="18.75">
      <c r="C7" s="460" t="s">
        <v>543</v>
      </c>
    </row>
    <row r="8" spans="1:4" ht="31.5">
      <c r="A8" s="409" t="s">
        <v>544</v>
      </c>
      <c r="B8" s="405" t="s">
        <v>545</v>
      </c>
      <c r="C8" s="405" t="s">
        <v>546</v>
      </c>
    </row>
    <row r="9" spans="1:4" ht="15.75">
      <c r="A9" s="461">
        <v>1</v>
      </c>
      <c r="B9" s="461">
        <v>2</v>
      </c>
      <c r="C9" s="461">
        <v>3</v>
      </c>
    </row>
    <row r="10" spans="1:4" ht="17.25" customHeight="1">
      <c r="A10" s="606" t="s">
        <v>585</v>
      </c>
      <c r="B10" s="607"/>
      <c r="C10" s="608"/>
    </row>
    <row r="11" spans="1:4" ht="16.5">
      <c r="A11" s="502" t="s">
        <v>361</v>
      </c>
      <c r="B11" s="469" t="s">
        <v>362</v>
      </c>
      <c r="C11" s="470">
        <v>15</v>
      </c>
    </row>
    <row r="12" spans="1:4" ht="34.5" customHeight="1">
      <c r="A12" s="609" t="s">
        <v>586</v>
      </c>
      <c r="B12" s="610"/>
      <c r="C12" s="611"/>
    </row>
    <row r="13" spans="1:4" ht="136.5" customHeight="1">
      <c r="A13" s="471" t="s">
        <v>53</v>
      </c>
      <c r="B13" s="472" t="s">
        <v>52</v>
      </c>
      <c r="C13" s="472">
        <v>1.2109999999999999E-2</v>
      </c>
    </row>
    <row r="14" spans="1:4" ht="165">
      <c r="A14" s="471" t="s">
        <v>55</v>
      </c>
      <c r="B14" s="472" t="s">
        <v>54</v>
      </c>
      <c r="C14" s="472">
        <v>1.2109999999999999E-2</v>
      </c>
    </row>
    <row r="15" spans="1:4" ht="148.5">
      <c r="A15" s="471" t="s">
        <v>57</v>
      </c>
      <c r="B15" s="472" t="s">
        <v>56</v>
      </c>
      <c r="C15" s="472">
        <v>1.2109999999999999E-2</v>
      </c>
    </row>
    <row r="16" spans="1:4" ht="148.5">
      <c r="A16" s="471" t="s">
        <v>58</v>
      </c>
      <c r="B16" s="472" t="s">
        <v>59</v>
      </c>
      <c r="C16" s="472">
        <v>1.2109999999999999E-2</v>
      </c>
    </row>
    <row r="17" spans="1:3" ht="38.25" customHeight="1">
      <c r="A17" s="601" t="s">
        <v>587</v>
      </c>
      <c r="B17" s="602"/>
      <c r="C17" s="603"/>
    </row>
    <row r="18" spans="1:3" ht="48.75" customHeight="1">
      <c r="A18" s="502" t="s">
        <v>377</v>
      </c>
      <c r="B18" s="469" t="s">
        <v>376</v>
      </c>
      <c r="C18" s="470">
        <v>50</v>
      </c>
    </row>
    <row r="19" spans="1:3" ht="48.75" customHeight="1">
      <c r="A19" s="502" t="s">
        <v>378</v>
      </c>
      <c r="B19" s="469" t="s">
        <v>379</v>
      </c>
      <c r="C19" s="470">
        <v>50</v>
      </c>
    </row>
    <row r="20" spans="1:3" ht="48.75" customHeight="1">
      <c r="A20" s="601" t="s">
        <v>588</v>
      </c>
      <c r="B20" s="602"/>
      <c r="C20" s="603"/>
    </row>
    <row r="21" spans="1:3" ht="58.5" customHeight="1">
      <c r="A21" s="502" t="s">
        <v>384</v>
      </c>
      <c r="B21" s="469" t="s">
        <v>385</v>
      </c>
      <c r="C21" s="470">
        <v>100</v>
      </c>
    </row>
    <row r="22" spans="1:3" ht="48.75" customHeight="1">
      <c r="A22" s="502" t="s">
        <v>589</v>
      </c>
      <c r="B22" s="469" t="s">
        <v>590</v>
      </c>
      <c r="C22" s="470">
        <v>100</v>
      </c>
    </row>
    <row r="23" spans="1:3" ht="48.75" customHeight="1">
      <c r="A23" s="502" t="s">
        <v>394</v>
      </c>
      <c r="B23" s="469" t="s">
        <v>395</v>
      </c>
      <c r="C23" s="470">
        <v>100</v>
      </c>
    </row>
    <row r="24" spans="1:3" ht="48.75" customHeight="1">
      <c r="A24" s="601" t="s">
        <v>591</v>
      </c>
      <c r="B24" s="602"/>
      <c r="C24" s="603"/>
    </row>
    <row r="25" spans="1:3" ht="48.75" customHeight="1">
      <c r="A25" s="481" t="s">
        <v>400</v>
      </c>
      <c r="B25" s="469" t="s">
        <v>401</v>
      </c>
      <c r="C25" s="470">
        <v>100</v>
      </c>
    </row>
    <row r="26" spans="1:3" ht="48.75" customHeight="1">
      <c r="A26" s="481" t="s">
        <v>548</v>
      </c>
      <c r="B26" s="469" t="s">
        <v>401</v>
      </c>
      <c r="C26" s="473">
        <v>100</v>
      </c>
    </row>
    <row r="27" spans="1:3" ht="48.75" customHeight="1">
      <c r="A27" s="481" t="s">
        <v>592</v>
      </c>
      <c r="B27" s="469" t="s">
        <v>551</v>
      </c>
      <c r="C27" s="470">
        <v>100</v>
      </c>
    </row>
    <row r="28" spans="1:3" ht="48.75" customHeight="1">
      <c r="A28" s="481" t="s">
        <v>550</v>
      </c>
      <c r="B28" s="469" t="s">
        <v>551</v>
      </c>
      <c r="C28" s="470">
        <v>100</v>
      </c>
    </row>
    <row r="29" spans="1:3" ht="48.75" customHeight="1">
      <c r="A29" s="601" t="s">
        <v>593</v>
      </c>
      <c r="B29" s="602"/>
      <c r="C29" s="603"/>
    </row>
    <row r="30" spans="1:3" ht="48.75" customHeight="1">
      <c r="A30" s="502" t="s">
        <v>408</v>
      </c>
      <c r="B30" s="469" t="s">
        <v>594</v>
      </c>
      <c r="C30" s="470">
        <v>100</v>
      </c>
    </row>
    <row r="31" spans="1:3" ht="48.75" customHeight="1">
      <c r="A31" s="601" t="s">
        <v>595</v>
      </c>
      <c r="B31" s="602"/>
      <c r="C31" s="603"/>
    </row>
    <row r="32" spans="1:3" ht="48.75" customHeight="1">
      <c r="A32" s="502" t="s">
        <v>552</v>
      </c>
      <c r="B32" s="469" t="s">
        <v>553</v>
      </c>
      <c r="C32" s="470">
        <v>100</v>
      </c>
    </row>
    <row r="33" spans="1:3" ht="88.5" customHeight="1">
      <c r="A33" s="481" t="s">
        <v>416</v>
      </c>
      <c r="B33" s="469" t="s">
        <v>417</v>
      </c>
      <c r="C33" s="470">
        <v>100</v>
      </c>
    </row>
    <row r="34" spans="1:3" ht="82.5" customHeight="1">
      <c r="A34" s="502" t="s">
        <v>554</v>
      </c>
      <c r="B34" s="469" t="s">
        <v>557</v>
      </c>
      <c r="C34" s="470">
        <v>100</v>
      </c>
    </row>
    <row r="35" spans="1:3" ht="83.25" customHeight="1">
      <c r="A35" s="481" t="s">
        <v>420</v>
      </c>
      <c r="B35" s="469" t="s">
        <v>421</v>
      </c>
      <c r="C35" s="470">
        <v>100</v>
      </c>
    </row>
    <row r="36" spans="1:3" ht="112.5" customHeight="1">
      <c r="A36" s="481" t="s">
        <v>556</v>
      </c>
      <c r="B36" s="469" t="s">
        <v>596</v>
      </c>
      <c r="C36" s="470">
        <v>100</v>
      </c>
    </row>
    <row r="37" spans="1:3" ht="61.5" customHeight="1">
      <c r="A37" s="481" t="s">
        <v>558</v>
      </c>
      <c r="B37" s="469" t="s">
        <v>597</v>
      </c>
      <c r="C37" s="470">
        <v>100</v>
      </c>
    </row>
    <row r="38" spans="1:3" ht="107.25" customHeight="1">
      <c r="A38" s="481" t="s">
        <v>559</v>
      </c>
      <c r="B38" s="469" t="s">
        <v>598</v>
      </c>
      <c r="C38" s="470">
        <v>100</v>
      </c>
    </row>
    <row r="39" spans="1:3" ht="48.75" customHeight="1">
      <c r="A39" s="601" t="s">
        <v>599</v>
      </c>
      <c r="B39" s="602"/>
      <c r="C39" s="603"/>
    </row>
    <row r="40" spans="1:3" ht="48.75" customHeight="1">
      <c r="A40" s="516" t="s">
        <v>560</v>
      </c>
      <c r="B40" s="467" t="s">
        <v>561</v>
      </c>
      <c r="C40" s="470">
        <v>100</v>
      </c>
    </row>
    <row r="41" spans="1:3" ht="48.75" customHeight="1">
      <c r="A41" s="516" t="s">
        <v>434</v>
      </c>
      <c r="B41" s="467" t="s">
        <v>435</v>
      </c>
      <c r="C41" s="470">
        <v>100</v>
      </c>
    </row>
    <row r="42" spans="1:3" ht="48.75" customHeight="1">
      <c r="A42" s="516" t="s">
        <v>438</v>
      </c>
      <c r="B42" s="467" t="s">
        <v>439</v>
      </c>
      <c r="C42" s="470">
        <v>100</v>
      </c>
    </row>
    <row r="43" spans="1:3" ht="16.5" customHeight="1">
      <c r="A43" s="592" t="s">
        <v>600</v>
      </c>
      <c r="B43" s="593"/>
      <c r="C43" s="594"/>
    </row>
    <row r="44" spans="1:3" ht="48.75" hidden="1" customHeight="1">
      <c r="A44" s="595"/>
      <c r="B44" s="596"/>
      <c r="C44" s="597"/>
    </row>
    <row r="45" spans="1:3" ht="24" customHeight="1">
      <c r="A45" s="598" t="s">
        <v>601</v>
      </c>
      <c r="B45" s="599"/>
      <c r="C45" s="600"/>
    </row>
    <row r="46" spans="1:3" ht="48.75" customHeight="1">
      <c r="A46" s="515" t="s">
        <v>562</v>
      </c>
      <c r="B46" s="469" t="s">
        <v>563</v>
      </c>
      <c r="C46" s="470">
        <v>100</v>
      </c>
    </row>
    <row r="47" spans="1:3" ht="100.5" customHeight="1">
      <c r="A47" s="515" t="s">
        <v>564</v>
      </c>
      <c r="B47" s="469" t="s">
        <v>565</v>
      </c>
      <c r="C47" s="470">
        <v>100</v>
      </c>
    </row>
    <row r="48" spans="1:3" ht="112.5" customHeight="1">
      <c r="A48" s="515" t="s">
        <v>446</v>
      </c>
      <c r="B48" s="469" t="s">
        <v>447</v>
      </c>
      <c r="C48" s="470">
        <v>100</v>
      </c>
    </row>
    <row r="49" spans="1:3" ht="108" customHeight="1">
      <c r="A49" s="515" t="s">
        <v>602</v>
      </c>
      <c r="B49" s="469" t="s">
        <v>603</v>
      </c>
      <c r="C49" s="470">
        <v>100</v>
      </c>
    </row>
    <row r="50" spans="1:3" ht="105.75" customHeight="1">
      <c r="A50" s="515" t="s">
        <v>566</v>
      </c>
      <c r="B50" s="469" t="s">
        <v>567</v>
      </c>
      <c r="C50" s="470">
        <v>100</v>
      </c>
    </row>
    <row r="51" spans="1:3" ht="68.25" customHeight="1">
      <c r="A51" s="515" t="s">
        <v>568</v>
      </c>
      <c r="B51" s="469" t="s">
        <v>569</v>
      </c>
      <c r="C51" s="470">
        <v>100</v>
      </c>
    </row>
    <row r="52" spans="1:3" ht="72" customHeight="1">
      <c r="A52" s="515" t="s">
        <v>570</v>
      </c>
      <c r="B52" s="469" t="s">
        <v>571</v>
      </c>
      <c r="C52" s="470">
        <v>100</v>
      </c>
    </row>
    <row r="53" spans="1:3" ht="48.75" customHeight="1">
      <c r="A53" s="515" t="s">
        <v>572</v>
      </c>
      <c r="B53" s="469" t="s">
        <v>573</v>
      </c>
      <c r="C53" s="470">
        <v>100</v>
      </c>
    </row>
    <row r="54" spans="1:3" ht="48.75" customHeight="1">
      <c r="A54" s="515" t="s">
        <v>452</v>
      </c>
      <c r="B54" s="469" t="s">
        <v>453</v>
      </c>
      <c r="C54" s="470">
        <v>100</v>
      </c>
    </row>
    <row r="55" spans="1:3" ht="48.75" customHeight="1">
      <c r="A55" s="601" t="s">
        <v>604</v>
      </c>
      <c r="B55" s="602"/>
      <c r="C55" s="603"/>
    </row>
    <row r="56" spans="1:3" ht="48.75" customHeight="1">
      <c r="A56" s="481" t="s">
        <v>470</v>
      </c>
      <c r="B56" s="469" t="s">
        <v>471</v>
      </c>
      <c r="C56" s="470">
        <v>100</v>
      </c>
    </row>
    <row r="57" spans="1:3" ht="48.75" customHeight="1">
      <c r="A57" s="515" t="s">
        <v>474</v>
      </c>
      <c r="B57" s="469" t="s">
        <v>475</v>
      </c>
      <c r="C57" s="470">
        <v>100</v>
      </c>
    </row>
    <row r="58" spans="1:3" ht="2.25" customHeight="1">
      <c r="A58" s="468"/>
      <c r="B58" s="474"/>
      <c r="C58" s="475"/>
    </row>
    <row r="59" spans="1:3" ht="48.75" hidden="1" customHeight="1">
      <c r="A59" s="468"/>
      <c r="B59" s="474"/>
      <c r="C59" s="475"/>
    </row>
    <row r="60" spans="1:3" ht="34.5" customHeight="1">
      <c r="A60" s="587" t="s">
        <v>547</v>
      </c>
      <c r="B60" s="588"/>
      <c r="C60" s="589"/>
    </row>
    <row r="61" spans="1:3" ht="49.5">
      <c r="A61" s="462" t="s">
        <v>87</v>
      </c>
      <c r="B61" s="503" t="s">
        <v>523</v>
      </c>
      <c r="C61" s="461">
        <v>100</v>
      </c>
    </row>
    <row r="62" spans="1:3" ht="49.5">
      <c r="A62" s="462" t="s">
        <v>88</v>
      </c>
      <c r="B62" s="503" t="s">
        <v>524</v>
      </c>
      <c r="C62" s="461">
        <v>100</v>
      </c>
    </row>
    <row r="63" spans="1:3" ht="49.5">
      <c r="A63" s="462" t="s">
        <v>19</v>
      </c>
      <c r="B63" s="503" t="s">
        <v>486</v>
      </c>
      <c r="C63" s="461">
        <v>100</v>
      </c>
    </row>
    <row r="64" spans="1:3" ht="0.75" customHeight="1">
      <c r="A64" s="462" t="s">
        <v>24</v>
      </c>
      <c r="B64" s="503" t="s">
        <v>525</v>
      </c>
      <c r="C64" s="461">
        <v>100</v>
      </c>
    </row>
    <row r="65" spans="1:3" ht="52.5" customHeight="1">
      <c r="A65" s="462" t="s">
        <v>48</v>
      </c>
      <c r="B65" s="503" t="s">
        <v>623</v>
      </c>
      <c r="C65" s="461">
        <v>100</v>
      </c>
    </row>
    <row r="66" spans="1:3" ht="22.5" customHeight="1">
      <c r="A66" s="462" t="s">
        <v>25</v>
      </c>
      <c r="B66" s="503" t="s">
        <v>528</v>
      </c>
      <c r="C66" s="461">
        <v>100</v>
      </c>
    </row>
    <row r="67" spans="1:3" ht="37.5" customHeight="1">
      <c r="A67" s="462" t="s">
        <v>26</v>
      </c>
      <c r="B67" s="503" t="s">
        <v>529</v>
      </c>
      <c r="C67" s="461">
        <v>100</v>
      </c>
    </row>
    <row r="68" spans="1:3" ht="57.75" customHeight="1">
      <c r="A68" s="462" t="s">
        <v>22</v>
      </c>
      <c r="B68" s="503" t="s">
        <v>493</v>
      </c>
      <c r="C68" s="461">
        <v>100</v>
      </c>
    </row>
    <row r="69" spans="1:3" ht="49.5" hidden="1">
      <c r="A69" s="462" t="s">
        <v>490</v>
      </c>
      <c r="B69" s="503" t="s">
        <v>491</v>
      </c>
      <c r="C69" s="461">
        <v>100</v>
      </c>
    </row>
    <row r="70" spans="1:3" ht="40.5" customHeight="1">
      <c r="A70" s="462" t="s">
        <v>27</v>
      </c>
      <c r="B70" s="503" t="s">
        <v>530</v>
      </c>
      <c r="C70" s="461">
        <v>100</v>
      </c>
    </row>
    <row r="71" spans="1:3" ht="82.5">
      <c r="A71" s="463" t="s">
        <v>28</v>
      </c>
      <c r="B71" s="504" t="s">
        <v>531</v>
      </c>
      <c r="C71" s="461">
        <v>100</v>
      </c>
    </row>
    <row r="72" spans="1:3" ht="66">
      <c r="A72" s="463" t="s">
        <v>29</v>
      </c>
      <c r="B72" s="504" t="s">
        <v>499</v>
      </c>
      <c r="C72" s="461">
        <v>100</v>
      </c>
    </row>
    <row r="73" spans="1:3" ht="32.25" customHeight="1">
      <c r="A73" s="463" t="s">
        <v>30</v>
      </c>
      <c r="B73" s="504" t="s">
        <v>501</v>
      </c>
      <c r="C73" s="461">
        <v>100</v>
      </c>
    </row>
    <row r="74" spans="1:3" ht="66" hidden="1">
      <c r="A74" s="462" t="s">
        <v>31</v>
      </c>
      <c r="B74" s="503" t="s">
        <v>509</v>
      </c>
      <c r="C74" s="461">
        <v>100</v>
      </c>
    </row>
    <row r="75" spans="1:3" ht="0.75" hidden="1" customHeight="1">
      <c r="A75" s="462" t="s">
        <v>32</v>
      </c>
      <c r="B75" s="503" t="s">
        <v>532</v>
      </c>
      <c r="C75" s="461">
        <v>100</v>
      </c>
    </row>
    <row r="76" spans="1:3" ht="0.75" hidden="1" customHeight="1">
      <c r="A76" s="462" t="s">
        <v>33</v>
      </c>
      <c r="B76" s="503" t="s">
        <v>533</v>
      </c>
      <c r="C76" s="461">
        <v>100</v>
      </c>
    </row>
    <row r="77" spans="1:3" ht="99" hidden="1">
      <c r="A77" s="462" t="s">
        <v>34</v>
      </c>
      <c r="B77" s="503" t="s">
        <v>534</v>
      </c>
      <c r="C77" s="461">
        <v>100</v>
      </c>
    </row>
    <row r="78" spans="1:3" ht="66" hidden="1">
      <c r="A78" s="462" t="s">
        <v>35</v>
      </c>
      <c r="B78" s="503" t="s">
        <v>535</v>
      </c>
      <c r="C78" s="461">
        <v>100</v>
      </c>
    </row>
    <row r="79" spans="1:3" ht="16.5" hidden="1" customHeight="1">
      <c r="A79" s="462" t="s">
        <v>36</v>
      </c>
      <c r="B79" s="503" t="s">
        <v>536</v>
      </c>
      <c r="C79" s="461">
        <v>100</v>
      </c>
    </row>
    <row r="80" spans="1:3" ht="81" hidden="1" customHeight="1">
      <c r="A80" s="462" t="s">
        <v>37</v>
      </c>
      <c r="B80" s="503" t="s">
        <v>537</v>
      </c>
      <c r="C80" s="461">
        <v>100</v>
      </c>
    </row>
    <row r="81" spans="1:3" ht="8.25" hidden="1" customHeight="1">
      <c r="A81" s="462" t="s">
        <v>38</v>
      </c>
      <c r="B81" s="503" t="s">
        <v>538</v>
      </c>
      <c r="C81" s="461">
        <v>100</v>
      </c>
    </row>
    <row r="82" spans="1:3" ht="49.5">
      <c r="A82" s="462" t="s">
        <v>39</v>
      </c>
      <c r="B82" s="503" t="s">
        <v>539</v>
      </c>
      <c r="C82" s="461">
        <v>100</v>
      </c>
    </row>
    <row r="83" spans="1:3" ht="33">
      <c r="A83" s="463" t="s">
        <v>40</v>
      </c>
      <c r="B83" s="504" t="s">
        <v>518</v>
      </c>
      <c r="C83" s="461">
        <v>100</v>
      </c>
    </row>
    <row r="84" spans="1:3" ht="33">
      <c r="A84" s="482" t="s">
        <v>43</v>
      </c>
      <c r="B84" s="504" t="s">
        <v>619</v>
      </c>
      <c r="C84" s="461">
        <v>100</v>
      </c>
    </row>
    <row r="85" spans="1:3" ht="49.5">
      <c r="A85" s="482" t="s">
        <v>44</v>
      </c>
      <c r="B85" s="504" t="s">
        <v>620</v>
      </c>
      <c r="C85" s="461">
        <v>100</v>
      </c>
    </row>
    <row r="86" spans="1:3" ht="115.5">
      <c r="A86" s="480" t="s">
        <v>45</v>
      </c>
      <c r="B86" s="469" t="s">
        <v>574</v>
      </c>
      <c r="C86" s="461">
        <v>100</v>
      </c>
    </row>
    <row r="87" spans="1:3" ht="49.5">
      <c r="A87" s="464" t="s">
        <v>46</v>
      </c>
      <c r="B87" s="505" t="s">
        <v>540</v>
      </c>
      <c r="C87" s="461">
        <v>100</v>
      </c>
    </row>
    <row r="88" spans="1:3" ht="33">
      <c r="A88" s="462" t="s">
        <v>47</v>
      </c>
      <c r="B88" s="505" t="s">
        <v>541</v>
      </c>
      <c r="C88" s="461">
        <v>100</v>
      </c>
    </row>
    <row r="89" spans="1:3" ht="66">
      <c r="A89" s="464" t="s">
        <v>41</v>
      </c>
      <c r="B89" s="505" t="s">
        <v>542</v>
      </c>
      <c r="C89" s="461">
        <v>100</v>
      </c>
    </row>
    <row r="90" spans="1:3" ht="66">
      <c r="A90" s="464" t="s">
        <v>42</v>
      </c>
      <c r="B90" s="505" t="s">
        <v>112</v>
      </c>
      <c r="C90" s="461">
        <v>100</v>
      </c>
    </row>
    <row r="91" spans="1:3" ht="49.5">
      <c r="A91" s="463" t="s">
        <v>39</v>
      </c>
      <c r="B91" s="504" t="s">
        <v>539</v>
      </c>
      <c r="C91" s="461">
        <v>100</v>
      </c>
    </row>
    <row r="92" spans="1:3" ht="66">
      <c r="A92" s="583" t="s">
        <v>92</v>
      </c>
      <c r="B92" s="582" t="s">
        <v>93</v>
      </c>
      <c r="C92" s="580">
        <v>100</v>
      </c>
    </row>
    <row r="93" spans="1:3" ht="99">
      <c r="A93" s="583" t="s">
        <v>91</v>
      </c>
      <c r="B93" s="582" t="s">
        <v>94</v>
      </c>
      <c r="C93" s="584">
        <v>100</v>
      </c>
    </row>
  </sheetData>
  <mergeCells count="18">
    <mergeCell ref="B1:C1"/>
    <mergeCell ref="B2:C2"/>
    <mergeCell ref="B3:C3"/>
    <mergeCell ref="B4:C4"/>
    <mergeCell ref="A29:C29"/>
    <mergeCell ref="A31:C31"/>
    <mergeCell ref="A10:C10"/>
    <mergeCell ref="A12:C12"/>
    <mergeCell ref="A17:C17"/>
    <mergeCell ref="A20:C20"/>
    <mergeCell ref="A60:C60"/>
    <mergeCell ref="A5:C5"/>
    <mergeCell ref="A43:C43"/>
    <mergeCell ref="A44:C44"/>
    <mergeCell ref="A45:C45"/>
    <mergeCell ref="A39:C39"/>
    <mergeCell ref="A55:C55"/>
    <mergeCell ref="A24:C24"/>
  </mergeCells>
  <phoneticPr fontId="0" type="noConversion"/>
  <pageMargins left="0.17" right="0.17" top="0.25" bottom="0.18" header="0.16" footer="0.17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5"/>
  <sheetViews>
    <sheetView tabSelected="1" view="pageBreakPreview" zoomScaleSheetLayoutView="100" workbookViewId="0">
      <selection activeCell="K4" sqref="K4"/>
    </sheetView>
  </sheetViews>
  <sheetFormatPr defaultRowHeight="12.75"/>
  <cols>
    <col min="1" max="1" width="9.140625" style="399"/>
    <col min="2" max="2" width="11.28515625" style="399" customWidth="1"/>
    <col min="3" max="4" width="9.140625" style="399"/>
    <col min="5" max="7" width="13.140625" style="399" customWidth="1"/>
    <col min="8" max="10" width="12.28515625" style="399" customWidth="1"/>
    <col min="11" max="11" width="31.42578125" style="399" customWidth="1"/>
    <col min="12" max="16384" width="9.140625" style="399"/>
  </cols>
  <sheetData>
    <row r="1" spans="1:12">
      <c r="K1" s="402" t="s">
        <v>615</v>
      </c>
      <c r="L1" s="402"/>
    </row>
    <row r="2" spans="1:12">
      <c r="K2" s="402" t="s">
        <v>258</v>
      </c>
      <c r="L2" s="402"/>
    </row>
    <row r="3" spans="1:12">
      <c r="K3" s="403" t="s">
        <v>584</v>
      </c>
      <c r="L3" s="403"/>
    </row>
    <row r="4" spans="1:12">
      <c r="K4" s="402" t="s">
        <v>114</v>
      </c>
      <c r="L4" s="402"/>
    </row>
    <row r="5" spans="1:12" ht="18.75">
      <c r="A5" s="689" t="s">
        <v>340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</row>
    <row r="6" spans="1:12" ht="60" customHeight="1">
      <c r="A6" s="691" t="s">
        <v>86</v>
      </c>
      <c r="B6" s="692"/>
      <c r="C6" s="692"/>
      <c r="D6" s="692"/>
      <c r="E6" s="692"/>
      <c r="F6" s="692"/>
      <c r="G6" s="692"/>
      <c r="H6" s="692"/>
      <c r="I6" s="692"/>
      <c r="J6" s="692"/>
      <c r="K6" s="692"/>
    </row>
    <row r="7" spans="1:12" ht="18.75" customHeight="1">
      <c r="A7" s="693"/>
      <c r="B7" s="693"/>
      <c r="C7" s="693"/>
      <c r="D7" s="693"/>
      <c r="E7" s="693"/>
      <c r="F7" s="693"/>
      <c r="G7" s="693"/>
      <c r="H7" s="693"/>
      <c r="I7" s="693"/>
      <c r="J7" s="693"/>
      <c r="K7" s="693"/>
    </row>
    <row r="8" spans="1:12" ht="12.75" customHeight="1">
      <c r="A8" s="694" t="s">
        <v>85</v>
      </c>
      <c r="B8" s="694"/>
      <c r="C8" s="694"/>
      <c r="D8" s="694"/>
      <c r="E8" s="694"/>
      <c r="F8" s="694"/>
      <c r="G8" s="694"/>
      <c r="H8" s="694"/>
      <c r="I8" s="694"/>
      <c r="J8" s="694"/>
      <c r="K8" s="694"/>
    </row>
    <row r="9" spans="1:12" ht="6.75" customHeight="1">
      <c r="E9" s="260"/>
    </row>
    <row r="10" spans="1:12" ht="15.75">
      <c r="A10" s="695" t="s">
        <v>341</v>
      </c>
      <c r="B10" s="695" t="s">
        <v>342</v>
      </c>
      <c r="C10" s="695" t="s">
        <v>343</v>
      </c>
      <c r="D10" s="695" t="s">
        <v>344</v>
      </c>
      <c r="E10" s="695" t="s">
        <v>345</v>
      </c>
      <c r="F10" s="695"/>
      <c r="G10" s="695"/>
      <c r="H10" s="695" t="s">
        <v>346</v>
      </c>
      <c r="I10" s="695"/>
      <c r="J10" s="695"/>
      <c r="K10" s="695" t="s">
        <v>347</v>
      </c>
    </row>
    <row r="11" spans="1:12" ht="15.75">
      <c r="A11" s="695"/>
      <c r="B11" s="695"/>
      <c r="C11" s="695"/>
      <c r="D11" s="695"/>
      <c r="E11" s="695" t="s">
        <v>332</v>
      </c>
      <c r="F11" s="695"/>
      <c r="G11" s="695"/>
      <c r="H11" s="695" t="s">
        <v>332</v>
      </c>
      <c r="I11" s="695"/>
      <c r="J11" s="695"/>
      <c r="K11" s="695"/>
    </row>
    <row r="12" spans="1:12" ht="15.75">
      <c r="A12" s="695"/>
      <c r="B12" s="695"/>
      <c r="C12" s="695"/>
      <c r="D12" s="695"/>
      <c r="E12" s="405">
        <v>2020</v>
      </c>
      <c r="F12" s="405">
        <v>2021</v>
      </c>
      <c r="G12" s="405">
        <v>2022</v>
      </c>
      <c r="H12" s="405" t="s">
        <v>348</v>
      </c>
      <c r="I12" s="405" t="s">
        <v>348</v>
      </c>
      <c r="J12" s="405" t="s">
        <v>348</v>
      </c>
      <c r="K12" s="695"/>
    </row>
    <row r="13" spans="1:12" ht="15.75">
      <c r="A13" s="695"/>
      <c r="B13" s="695"/>
      <c r="C13" s="695"/>
      <c r="D13" s="695"/>
      <c r="E13" s="405" t="s">
        <v>349</v>
      </c>
      <c r="F13" s="405" t="s">
        <v>350</v>
      </c>
      <c r="G13" s="405" t="s">
        <v>349</v>
      </c>
      <c r="H13" s="406">
        <v>43831</v>
      </c>
      <c r="I13" s="406">
        <v>44197</v>
      </c>
      <c r="J13" s="406">
        <v>44562</v>
      </c>
      <c r="K13" s="695"/>
    </row>
    <row r="14" spans="1:12" ht="94.5">
      <c r="A14" s="405"/>
      <c r="B14" s="407" t="s">
        <v>351</v>
      </c>
      <c r="C14" s="408" t="s">
        <v>351</v>
      </c>
      <c r="D14" s="405" t="s">
        <v>351</v>
      </c>
      <c r="E14" s="405">
        <v>0</v>
      </c>
      <c r="F14" s="405">
        <v>0</v>
      </c>
      <c r="G14" s="405">
        <v>0</v>
      </c>
      <c r="H14" s="405">
        <v>0</v>
      </c>
      <c r="I14" s="405">
        <v>0</v>
      </c>
      <c r="J14" s="405">
        <v>0</v>
      </c>
      <c r="K14" s="407" t="s">
        <v>352</v>
      </c>
    </row>
    <row r="15" spans="1:12" ht="15.75">
      <c r="A15" s="695" t="s">
        <v>353</v>
      </c>
      <c r="B15" s="695"/>
      <c r="C15" s="695"/>
      <c r="D15" s="695"/>
      <c r="E15" s="405">
        <v>0</v>
      </c>
      <c r="F15" s="405">
        <v>0</v>
      </c>
      <c r="G15" s="405">
        <v>0</v>
      </c>
      <c r="H15" s="405">
        <v>0</v>
      </c>
      <c r="I15" s="405">
        <v>0</v>
      </c>
      <c r="J15" s="405">
        <v>0</v>
      </c>
      <c r="K15" s="407"/>
    </row>
  </sheetData>
  <mergeCells count="14">
    <mergeCell ref="A15:D15"/>
    <mergeCell ref="A10:A13"/>
    <mergeCell ref="B10:B13"/>
    <mergeCell ref="C10:C13"/>
    <mergeCell ref="D10:D13"/>
    <mergeCell ref="E10:G10"/>
    <mergeCell ref="A5:K5"/>
    <mergeCell ref="A6:K6"/>
    <mergeCell ref="A7:K7"/>
    <mergeCell ref="A8:K8"/>
    <mergeCell ref="K10:K13"/>
    <mergeCell ref="E11:G11"/>
    <mergeCell ref="H11:J11"/>
    <mergeCell ref="H10:J10"/>
  </mergeCells>
  <phoneticPr fontId="0" type="noConversion"/>
  <pageMargins left="0.15748031496062992" right="0.15748031496062992" top="0.23622047244094491" bottom="0.27559055118110237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6"/>
  <sheetViews>
    <sheetView zoomScaleSheetLayoutView="100" workbookViewId="0">
      <selection activeCell="B4" sqref="B4:C4"/>
    </sheetView>
  </sheetViews>
  <sheetFormatPr defaultRowHeight="12.75"/>
  <cols>
    <col min="1" max="1" width="6.140625" style="399" customWidth="1"/>
    <col min="2" max="2" width="26.7109375" style="399" customWidth="1"/>
    <col min="3" max="3" width="69.7109375" style="455" customWidth="1"/>
    <col min="4" max="16384" width="9.140625" style="399"/>
  </cols>
  <sheetData>
    <row r="1" spans="1:4">
      <c r="A1" s="454"/>
      <c r="B1" s="604" t="s">
        <v>608</v>
      </c>
      <c r="C1" s="604"/>
      <c r="D1" s="402"/>
    </row>
    <row r="2" spans="1:4">
      <c r="A2" s="454"/>
      <c r="B2" s="604" t="s">
        <v>520</v>
      </c>
      <c r="C2" s="604"/>
      <c r="D2" s="402"/>
    </row>
    <row r="3" spans="1:4" ht="12.75" customHeight="1">
      <c r="A3" s="454"/>
      <c r="B3" s="605" t="s">
        <v>575</v>
      </c>
      <c r="C3" s="605"/>
      <c r="D3" s="403"/>
    </row>
    <row r="4" spans="1:4">
      <c r="A4" s="454"/>
      <c r="B4" s="604" t="s">
        <v>113</v>
      </c>
      <c r="C4" s="604"/>
      <c r="D4" s="402"/>
    </row>
    <row r="7" spans="1:4" ht="15" customHeight="1"/>
    <row r="8" spans="1:4" ht="78" customHeight="1">
      <c r="A8" s="613" t="s">
        <v>75</v>
      </c>
      <c r="B8" s="614"/>
      <c r="C8" s="614"/>
    </row>
    <row r="9" spans="1:4" ht="42.75">
      <c r="A9" s="612" t="s">
        <v>276</v>
      </c>
      <c r="B9" s="612"/>
      <c r="C9" s="456" t="s">
        <v>521</v>
      </c>
      <c r="D9" s="399" t="s">
        <v>522</v>
      </c>
    </row>
    <row r="10" spans="1:4" ht="66">
      <c r="A10" s="507" t="s">
        <v>549</v>
      </c>
      <c r="B10" s="470" t="s">
        <v>548</v>
      </c>
      <c r="C10" s="469" t="s">
        <v>401</v>
      </c>
    </row>
    <row r="11" spans="1:4" ht="82.5">
      <c r="A11" s="507" t="s">
        <v>549</v>
      </c>
      <c r="B11" s="470" t="s">
        <v>550</v>
      </c>
      <c r="C11" s="469" t="s">
        <v>551</v>
      </c>
    </row>
    <row r="12" spans="1:4" ht="33">
      <c r="A12" s="507" t="s">
        <v>549</v>
      </c>
      <c r="B12" s="508" t="s">
        <v>552</v>
      </c>
      <c r="C12" s="469" t="s">
        <v>553</v>
      </c>
    </row>
    <row r="13" spans="1:4" ht="75.75" customHeight="1">
      <c r="A13" s="507" t="s">
        <v>549</v>
      </c>
      <c r="B13" s="508" t="s">
        <v>554</v>
      </c>
      <c r="C13" s="469" t="s">
        <v>555</v>
      </c>
    </row>
    <row r="14" spans="1:4" ht="66">
      <c r="A14" s="507" t="s">
        <v>549</v>
      </c>
      <c r="B14" s="470" t="s">
        <v>420</v>
      </c>
      <c r="C14" s="469" t="s">
        <v>421</v>
      </c>
    </row>
    <row r="15" spans="1:4" ht="82.5">
      <c r="A15" s="507" t="s">
        <v>549</v>
      </c>
      <c r="B15" s="470" t="s">
        <v>556</v>
      </c>
      <c r="C15" s="469" t="s">
        <v>596</v>
      </c>
    </row>
    <row r="16" spans="1:4" ht="73.5" customHeight="1">
      <c r="A16" s="507" t="s">
        <v>549</v>
      </c>
      <c r="B16" s="470" t="s">
        <v>558</v>
      </c>
      <c r="C16" s="469" t="s">
        <v>597</v>
      </c>
    </row>
    <row r="17" spans="1:3" ht="73.5" customHeight="1">
      <c r="A17" s="507" t="s">
        <v>549</v>
      </c>
      <c r="B17" s="470" t="s">
        <v>559</v>
      </c>
      <c r="C17" s="469" t="s">
        <v>598</v>
      </c>
    </row>
    <row r="18" spans="1:3" ht="33">
      <c r="A18" s="507" t="s">
        <v>549</v>
      </c>
      <c r="B18" s="508" t="s">
        <v>560</v>
      </c>
      <c r="C18" s="467" t="s">
        <v>561</v>
      </c>
    </row>
    <row r="19" spans="1:3" ht="49.5">
      <c r="A19" s="507" t="s">
        <v>549</v>
      </c>
      <c r="B19" s="508" t="s">
        <v>434</v>
      </c>
      <c r="C19" s="467" t="s">
        <v>435</v>
      </c>
    </row>
    <row r="20" spans="1:3" ht="33">
      <c r="A20" s="507" t="s">
        <v>549</v>
      </c>
      <c r="B20" s="508" t="s">
        <v>438</v>
      </c>
      <c r="C20" s="467" t="s">
        <v>439</v>
      </c>
    </row>
    <row r="21" spans="1:3" ht="33">
      <c r="A21" s="507" t="s">
        <v>549</v>
      </c>
      <c r="B21" s="470" t="s">
        <v>562</v>
      </c>
      <c r="C21" s="469" t="s">
        <v>563</v>
      </c>
    </row>
    <row r="22" spans="1:3" ht="82.5">
      <c r="A22" s="507" t="s">
        <v>549</v>
      </c>
      <c r="B22" s="470" t="s">
        <v>564</v>
      </c>
      <c r="C22" s="469" t="s">
        <v>565</v>
      </c>
    </row>
    <row r="23" spans="1:3" ht="99">
      <c r="A23" s="507" t="s">
        <v>549</v>
      </c>
      <c r="B23" s="470" t="s">
        <v>446</v>
      </c>
      <c r="C23" s="469" t="s">
        <v>447</v>
      </c>
    </row>
    <row r="24" spans="1:3" ht="99">
      <c r="A24" s="507" t="s">
        <v>549</v>
      </c>
      <c r="B24" s="470" t="s">
        <v>566</v>
      </c>
      <c r="C24" s="469" t="s">
        <v>567</v>
      </c>
    </row>
    <row r="25" spans="1:3" ht="49.5">
      <c r="A25" s="507" t="s">
        <v>549</v>
      </c>
      <c r="B25" s="470" t="s">
        <v>568</v>
      </c>
      <c r="C25" s="469" t="s">
        <v>569</v>
      </c>
    </row>
    <row r="26" spans="1:3" ht="66">
      <c r="A26" s="507" t="s">
        <v>549</v>
      </c>
      <c r="B26" s="470" t="s">
        <v>570</v>
      </c>
      <c r="C26" s="469" t="s">
        <v>571</v>
      </c>
    </row>
    <row r="27" spans="1:3" ht="33">
      <c r="A27" s="507" t="s">
        <v>549</v>
      </c>
      <c r="B27" s="470" t="s">
        <v>572</v>
      </c>
      <c r="C27" s="469" t="s">
        <v>573</v>
      </c>
    </row>
    <row r="28" spans="1:3" ht="49.5" customHeight="1">
      <c r="A28" s="507" t="s">
        <v>549</v>
      </c>
      <c r="B28" s="508" t="s">
        <v>458</v>
      </c>
      <c r="C28" s="509" t="s">
        <v>459</v>
      </c>
    </row>
    <row r="29" spans="1:3" ht="17.25" hidden="1" thickBot="1">
      <c r="A29" s="507"/>
      <c r="B29" s="585"/>
      <c r="C29" s="586"/>
    </row>
    <row r="30" spans="1:3" ht="20.25" hidden="1" customHeight="1" thickBot="1">
      <c r="A30" s="507"/>
      <c r="B30" s="585"/>
      <c r="C30" s="586"/>
    </row>
    <row r="31" spans="1:3" ht="15.75" hidden="1" customHeight="1">
      <c r="A31" s="507"/>
      <c r="B31" s="585"/>
      <c r="C31" s="586"/>
    </row>
    <row r="32" spans="1:3" s="457" customFormat="1" ht="51.75" customHeight="1">
      <c r="A32" s="507" t="s">
        <v>549</v>
      </c>
      <c r="B32" s="481" t="s">
        <v>470</v>
      </c>
      <c r="C32" s="469" t="s">
        <v>471</v>
      </c>
    </row>
    <row r="33" spans="1:3" s="457" customFormat="1" ht="57" hidden="1" customHeight="1">
      <c r="A33" s="507" t="s">
        <v>549</v>
      </c>
      <c r="B33" s="506" t="s">
        <v>526</v>
      </c>
      <c r="C33" s="503" t="s">
        <v>527</v>
      </c>
    </row>
    <row r="34" spans="1:3" s="457" customFormat="1" ht="57" customHeight="1">
      <c r="A34" s="507" t="s">
        <v>549</v>
      </c>
      <c r="B34" s="515" t="s">
        <v>474</v>
      </c>
      <c r="C34" s="469" t="s">
        <v>475</v>
      </c>
    </row>
    <row r="35" spans="1:3" s="457" customFormat="1" ht="57" customHeight="1">
      <c r="A35" s="507" t="s">
        <v>549</v>
      </c>
      <c r="B35" s="462" t="s">
        <v>87</v>
      </c>
      <c r="C35" s="503" t="s">
        <v>523</v>
      </c>
    </row>
    <row r="36" spans="1:3" s="457" customFormat="1" ht="57" customHeight="1">
      <c r="A36" s="507" t="s">
        <v>549</v>
      </c>
      <c r="B36" s="462" t="s">
        <v>88</v>
      </c>
      <c r="C36" s="503" t="s">
        <v>524</v>
      </c>
    </row>
    <row r="37" spans="1:3" s="457" customFormat="1" ht="57" customHeight="1">
      <c r="A37" s="507" t="s">
        <v>549</v>
      </c>
      <c r="B37" s="462" t="s">
        <v>19</v>
      </c>
      <c r="C37" s="503" t="s">
        <v>486</v>
      </c>
    </row>
    <row r="38" spans="1:3" s="457" customFormat="1" ht="57" customHeight="1">
      <c r="A38" s="507" t="s">
        <v>549</v>
      </c>
      <c r="B38" s="506" t="s">
        <v>48</v>
      </c>
      <c r="C38" s="503" t="s">
        <v>623</v>
      </c>
    </row>
    <row r="39" spans="1:3" s="457" customFormat="1" ht="24" customHeight="1">
      <c r="A39" s="507" t="s">
        <v>549</v>
      </c>
      <c r="B39" s="506" t="s">
        <v>25</v>
      </c>
      <c r="C39" s="503" t="s">
        <v>528</v>
      </c>
    </row>
    <row r="40" spans="1:3" s="457" customFormat="1" ht="47.25" customHeight="1">
      <c r="A40" s="507" t="s">
        <v>549</v>
      </c>
      <c r="B40" s="506" t="s">
        <v>26</v>
      </c>
      <c r="C40" s="503" t="s">
        <v>529</v>
      </c>
    </row>
    <row r="41" spans="1:3" s="457" customFormat="1" ht="49.5">
      <c r="A41" s="507" t="s">
        <v>549</v>
      </c>
      <c r="B41" s="506" t="s">
        <v>22</v>
      </c>
      <c r="C41" s="503" t="s">
        <v>493</v>
      </c>
    </row>
    <row r="42" spans="1:3" s="457" customFormat="1" ht="0.75" hidden="1" customHeight="1">
      <c r="A42" s="507" t="s">
        <v>549</v>
      </c>
      <c r="B42" s="506" t="s">
        <v>27</v>
      </c>
      <c r="C42" s="503" t="s">
        <v>530</v>
      </c>
    </row>
    <row r="43" spans="1:3" s="457" customFormat="1" ht="28.5" customHeight="1">
      <c r="A43" s="507" t="s">
        <v>549</v>
      </c>
      <c r="B43" s="462" t="s">
        <v>27</v>
      </c>
      <c r="C43" s="503" t="s">
        <v>530</v>
      </c>
    </row>
    <row r="44" spans="1:3" s="457" customFormat="1" ht="77.25" customHeight="1">
      <c r="A44" s="507" t="s">
        <v>549</v>
      </c>
      <c r="B44" s="510" t="s">
        <v>28</v>
      </c>
      <c r="C44" s="504" t="s">
        <v>531</v>
      </c>
    </row>
    <row r="45" spans="1:3" ht="66">
      <c r="A45" s="507" t="s">
        <v>549</v>
      </c>
      <c r="B45" s="510" t="s">
        <v>29</v>
      </c>
      <c r="C45" s="504" t="s">
        <v>499</v>
      </c>
    </row>
    <row r="46" spans="1:3" ht="33">
      <c r="A46" s="507" t="s">
        <v>549</v>
      </c>
      <c r="B46" s="510" t="s">
        <v>30</v>
      </c>
      <c r="C46" s="504" t="s">
        <v>501</v>
      </c>
    </row>
    <row r="47" spans="1:3" s="457" customFormat="1" ht="0.75" customHeight="1">
      <c r="A47" s="507" t="s">
        <v>549</v>
      </c>
      <c r="B47" s="581" t="s">
        <v>92</v>
      </c>
      <c r="C47" s="582" t="s">
        <v>93</v>
      </c>
    </row>
    <row r="48" spans="1:3" s="457" customFormat="1" ht="135" hidden="1" customHeight="1">
      <c r="A48" s="507" t="s">
        <v>549</v>
      </c>
      <c r="B48" s="506" t="s">
        <v>33</v>
      </c>
      <c r="C48" s="503" t="s">
        <v>533</v>
      </c>
    </row>
    <row r="49" spans="1:3" s="457" customFormat="1" ht="1.5" hidden="1" customHeight="1">
      <c r="A49" s="507" t="s">
        <v>549</v>
      </c>
      <c r="B49" s="506" t="s">
        <v>34</v>
      </c>
      <c r="C49" s="503" t="s">
        <v>534</v>
      </c>
    </row>
    <row r="50" spans="1:3" s="457" customFormat="1" ht="66" hidden="1">
      <c r="A50" s="507" t="s">
        <v>549</v>
      </c>
      <c r="B50" s="506" t="s">
        <v>35</v>
      </c>
      <c r="C50" s="503" t="s">
        <v>535</v>
      </c>
    </row>
    <row r="51" spans="1:3" s="457" customFormat="1" ht="1.5" hidden="1" customHeight="1">
      <c r="A51" s="507" t="s">
        <v>549</v>
      </c>
      <c r="B51" s="506" t="s">
        <v>36</v>
      </c>
      <c r="C51" s="503" t="s">
        <v>536</v>
      </c>
    </row>
    <row r="52" spans="1:3" s="457" customFormat="1" ht="82.5" hidden="1">
      <c r="A52" s="507" t="s">
        <v>549</v>
      </c>
      <c r="B52" s="506" t="s">
        <v>37</v>
      </c>
      <c r="C52" s="503" t="s">
        <v>537</v>
      </c>
    </row>
    <row r="53" spans="1:3" s="457" customFormat="1" ht="0.75" hidden="1" customHeight="1">
      <c r="A53" s="507" t="s">
        <v>549</v>
      </c>
      <c r="B53" s="506" t="s">
        <v>38</v>
      </c>
      <c r="C53" s="503" t="s">
        <v>538</v>
      </c>
    </row>
    <row r="54" spans="1:3" s="457" customFormat="1" ht="33" hidden="1">
      <c r="A54" s="507" t="s">
        <v>549</v>
      </c>
      <c r="B54" s="510" t="s">
        <v>39</v>
      </c>
      <c r="C54" s="504" t="s">
        <v>539</v>
      </c>
    </row>
    <row r="55" spans="1:3" s="457" customFormat="1" ht="66">
      <c r="A55" s="507" t="s">
        <v>549</v>
      </c>
      <c r="B55" s="583" t="s">
        <v>92</v>
      </c>
      <c r="C55" s="582" t="s">
        <v>93</v>
      </c>
    </row>
    <row r="56" spans="1:3" ht="38.25" customHeight="1">
      <c r="A56" s="507" t="s">
        <v>549</v>
      </c>
      <c r="B56" s="510" t="s">
        <v>40</v>
      </c>
      <c r="C56" s="504" t="s">
        <v>518</v>
      </c>
    </row>
    <row r="57" spans="1:3" ht="38.25" customHeight="1">
      <c r="A57" s="507" t="s">
        <v>549</v>
      </c>
      <c r="B57" s="511" t="s">
        <v>43</v>
      </c>
      <c r="C57" s="504" t="s">
        <v>619</v>
      </c>
    </row>
    <row r="58" spans="1:3" ht="38.25" customHeight="1">
      <c r="A58" s="507" t="s">
        <v>549</v>
      </c>
      <c r="B58" s="511" t="s">
        <v>44</v>
      </c>
      <c r="C58" s="504" t="s">
        <v>620</v>
      </c>
    </row>
    <row r="59" spans="1:3" ht="105" customHeight="1">
      <c r="A59" s="507" t="s">
        <v>549</v>
      </c>
      <c r="B59" s="470" t="s">
        <v>45</v>
      </c>
      <c r="C59" s="469" t="s">
        <v>574</v>
      </c>
    </row>
    <row r="60" spans="1:3" ht="128.25" customHeight="1">
      <c r="A60" s="507" t="s">
        <v>549</v>
      </c>
      <c r="B60" s="512" t="s">
        <v>46</v>
      </c>
      <c r="C60" s="505" t="s">
        <v>540</v>
      </c>
    </row>
    <row r="61" spans="1:3" ht="33">
      <c r="A61" s="507" t="s">
        <v>549</v>
      </c>
      <c r="B61" s="512" t="s">
        <v>47</v>
      </c>
      <c r="C61" s="505" t="s">
        <v>541</v>
      </c>
    </row>
    <row r="62" spans="1:3" ht="82.5">
      <c r="A62" s="507" t="s">
        <v>549</v>
      </c>
      <c r="B62" s="581" t="s">
        <v>91</v>
      </c>
      <c r="C62" s="582" t="s">
        <v>94</v>
      </c>
    </row>
    <row r="63" spans="1:3" ht="66">
      <c r="A63" s="507" t="s">
        <v>549</v>
      </c>
      <c r="B63" s="512" t="s">
        <v>41</v>
      </c>
      <c r="C63" s="505" t="s">
        <v>542</v>
      </c>
    </row>
    <row r="64" spans="1:3" ht="49.5">
      <c r="A64" s="578" t="s">
        <v>111</v>
      </c>
      <c r="B64" s="512" t="s">
        <v>42</v>
      </c>
      <c r="C64" s="505" t="s">
        <v>112</v>
      </c>
    </row>
    <row r="65" spans="1:3" ht="16.5">
      <c r="A65" s="513"/>
      <c r="B65" s="513"/>
      <c r="C65" s="514"/>
    </row>
    <row r="66" spans="1:3" ht="16.5">
      <c r="B66" s="513"/>
      <c r="C66" s="514"/>
    </row>
  </sheetData>
  <mergeCells count="6">
    <mergeCell ref="A9:B9"/>
    <mergeCell ref="B1:C1"/>
    <mergeCell ref="B2:C2"/>
    <mergeCell ref="B3:C3"/>
    <mergeCell ref="B4:C4"/>
    <mergeCell ref="A8:C8"/>
  </mergeCells>
  <phoneticPr fontId="0" type="noConversion"/>
  <pageMargins left="0.17" right="0.17" top="0" bottom="0" header="0.31496062992125984" footer="0.2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15"/>
  <sheetViews>
    <sheetView view="pageBreakPreview" zoomScaleNormal="120" zoomScaleSheetLayoutView="100" workbookViewId="0">
      <selection activeCell="E4" sqref="E4"/>
    </sheetView>
  </sheetViews>
  <sheetFormatPr defaultRowHeight="12.75"/>
  <cols>
    <col min="1" max="1" width="0.140625" style="416" customWidth="1"/>
    <col min="2" max="2" width="21.28515625" style="453" customWidth="1"/>
    <col min="3" max="3" width="49.5703125" style="416" customWidth="1"/>
    <col min="4" max="4" width="13.7109375" style="416" customWidth="1"/>
    <col min="5" max="5" width="14.5703125" style="416" customWidth="1"/>
    <col min="6" max="6" width="13.7109375" style="416" customWidth="1"/>
    <col min="7" max="16384" width="9.140625" style="416"/>
  </cols>
  <sheetData>
    <row r="1" spans="2:10">
      <c r="B1" s="413"/>
      <c r="C1" s="413"/>
      <c r="D1" s="402"/>
      <c r="E1" s="402" t="s">
        <v>609</v>
      </c>
      <c r="F1" s="402"/>
      <c r="G1" s="414"/>
      <c r="H1" s="402"/>
      <c r="I1" s="402"/>
      <c r="J1" s="415"/>
    </row>
    <row r="2" spans="2:10">
      <c r="B2" s="413"/>
      <c r="C2" s="413"/>
      <c r="D2" s="402"/>
      <c r="E2" s="402" t="s">
        <v>258</v>
      </c>
      <c r="F2" s="402"/>
      <c r="G2" s="414"/>
      <c r="H2" s="402"/>
      <c r="I2" s="402"/>
      <c r="J2" s="415"/>
    </row>
    <row r="3" spans="2:10" ht="12.75" customHeight="1">
      <c r="B3" s="413"/>
      <c r="C3" s="413"/>
      <c r="D3" s="403"/>
      <c r="E3" s="605" t="s">
        <v>576</v>
      </c>
      <c r="F3" s="605"/>
      <c r="G3" s="414"/>
      <c r="H3" s="402"/>
      <c r="I3" s="402"/>
      <c r="J3" s="415"/>
    </row>
    <row r="4" spans="2:10">
      <c r="B4" s="413"/>
      <c r="C4" s="413"/>
      <c r="D4" s="402"/>
      <c r="E4" s="402" t="s">
        <v>114</v>
      </c>
      <c r="F4" s="402"/>
      <c r="G4" s="414"/>
      <c r="H4" s="402"/>
      <c r="I4" s="402"/>
      <c r="J4" s="415"/>
    </row>
    <row r="5" spans="2:10" ht="12.95" customHeight="1">
      <c r="B5" s="413"/>
      <c r="C5" s="413"/>
      <c r="D5" s="414"/>
      <c r="E5" s="414"/>
      <c r="F5" s="413"/>
      <c r="G5" s="414"/>
      <c r="H5" s="414"/>
      <c r="I5" s="414"/>
      <c r="J5" s="415"/>
    </row>
    <row r="6" spans="2:10" ht="12.95" customHeight="1">
      <c r="B6" s="413"/>
      <c r="C6" s="413"/>
      <c r="D6" s="414"/>
      <c r="E6" s="414"/>
      <c r="F6" s="413"/>
      <c r="G6" s="414"/>
      <c r="H6" s="414"/>
      <c r="I6" s="414"/>
      <c r="J6" s="415"/>
    </row>
    <row r="7" spans="2:10">
      <c r="B7" s="615" t="s">
        <v>354</v>
      </c>
      <c r="C7" s="615"/>
      <c r="D7" s="615"/>
      <c r="E7" s="615"/>
      <c r="F7" s="615"/>
      <c r="G7" s="417"/>
      <c r="H7" s="417"/>
      <c r="I7" s="417"/>
      <c r="J7" s="415"/>
    </row>
    <row r="8" spans="2:10">
      <c r="B8" s="615" t="s">
        <v>577</v>
      </c>
      <c r="C8" s="615"/>
      <c r="D8" s="615"/>
      <c r="E8" s="615"/>
      <c r="F8" s="615"/>
      <c r="G8" s="418"/>
      <c r="H8" s="418"/>
      <c r="I8" s="418"/>
      <c r="J8" s="415"/>
    </row>
    <row r="9" spans="2:10">
      <c r="B9" s="616" t="s">
        <v>69</v>
      </c>
      <c r="C9" s="616"/>
      <c r="D9" s="616"/>
      <c r="E9" s="616"/>
      <c r="F9" s="616"/>
      <c r="G9" s="402"/>
      <c r="H9" s="402"/>
      <c r="I9" s="402"/>
      <c r="J9" s="415"/>
    </row>
    <row r="10" spans="2:10" ht="13.5" thickBot="1">
      <c r="B10" s="413"/>
      <c r="C10" s="413"/>
      <c r="D10" s="414"/>
      <c r="F10" s="419" t="s">
        <v>256</v>
      </c>
      <c r="G10" s="414"/>
      <c r="H10" s="414"/>
      <c r="I10" s="419"/>
      <c r="J10" s="415"/>
    </row>
    <row r="11" spans="2:10" ht="20.25" customHeight="1" thickBot="1">
      <c r="B11" s="420" t="s">
        <v>355</v>
      </c>
      <c r="C11" s="420" t="s">
        <v>356</v>
      </c>
      <c r="D11" s="421" t="s">
        <v>70</v>
      </c>
      <c r="E11" s="421" t="s">
        <v>622</v>
      </c>
      <c r="F11" s="421" t="s">
        <v>71</v>
      </c>
    </row>
    <row r="12" spans="2:10" s="425" customFormat="1">
      <c r="B12" s="422" t="s">
        <v>357</v>
      </c>
      <c r="C12" s="423" t="s">
        <v>358</v>
      </c>
      <c r="D12" s="423">
        <f>D13+D18+D28+D32+D40+D43+D47+D56+D62+D69+D72+D75</f>
        <v>1025865</v>
      </c>
      <c r="E12" s="423">
        <f>E13+E18+E28+E32+E40+E43+E47+E56+E62+E69+E72+E75</f>
        <v>1061821</v>
      </c>
      <c r="F12" s="424">
        <f>F13+F18+F28+F32+F40+F43+F47+F56+F62+F69+F72+F75</f>
        <v>1109376</v>
      </c>
    </row>
    <row r="13" spans="2:10" s="425" customFormat="1">
      <c r="B13" s="426" t="s">
        <v>359</v>
      </c>
      <c r="C13" s="427" t="s">
        <v>360</v>
      </c>
      <c r="D13" s="428">
        <f>D14</f>
        <v>139000</v>
      </c>
      <c r="E13" s="428">
        <f>E14</f>
        <v>150000</v>
      </c>
      <c r="F13" s="429">
        <f>F14</f>
        <v>162000</v>
      </c>
    </row>
    <row r="14" spans="2:10">
      <c r="B14" s="430" t="s">
        <v>361</v>
      </c>
      <c r="C14" s="431" t="s">
        <v>362</v>
      </c>
      <c r="D14" s="432">
        <f>D15+D16+D17</f>
        <v>139000</v>
      </c>
      <c r="E14" s="432">
        <f>E15+E16+E17</f>
        <v>150000</v>
      </c>
      <c r="F14" s="433">
        <f>F15+F16+F17</f>
        <v>162000</v>
      </c>
    </row>
    <row r="15" spans="2:10" ht="63.75">
      <c r="B15" s="430" t="s">
        <v>363</v>
      </c>
      <c r="C15" s="431" t="s">
        <v>364</v>
      </c>
      <c r="D15" s="432">
        <v>139000</v>
      </c>
      <c r="E15" s="432">
        <v>150000</v>
      </c>
      <c r="F15" s="433">
        <v>162000</v>
      </c>
    </row>
    <row r="16" spans="2:10" ht="93.75" customHeight="1">
      <c r="B16" s="430" t="s">
        <v>365</v>
      </c>
      <c r="C16" s="431" t="s">
        <v>366</v>
      </c>
      <c r="D16" s="432"/>
      <c r="E16" s="432"/>
      <c r="F16" s="433"/>
    </row>
    <row r="17" spans="2:6" ht="38.25">
      <c r="B17" s="430" t="s">
        <v>367</v>
      </c>
      <c r="C17" s="431" t="s">
        <v>368</v>
      </c>
      <c r="D17" s="432"/>
      <c r="E17" s="432"/>
      <c r="F17" s="433"/>
    </row>
    <row r="18" spans="2:6" s="425" customFormat="1" ht="38.25">
      <c r="B18" s="426" t="s">
        <v>369</v>
      </c>
      <c r="C18" s="427" t="s">
        <v>370</v>
      </c>
      <c r="D18" s="428">
        <f>D19</f>
        <v>782863.72</v>
      </c>
      <c r="E18" s="428">
        <f>E19</f>
        <v>803819.15</v>
      </c>
      <c r="F18" s="429">
        <f>F19</f>
        <v>836374.85</v>
      </c>
    </row>
    <row r="19" spans="2:6" ht="25.5">
      <c r="B19" s="430" t="s">
        <v>371</v>
      </c>
      <c r="C19" s="431" t="s">
        <v>372</v>
      </c>
      <c r="D19" s="432">
        <f>D20+D21+D22+D23</f>
        <v>782863.72</v>
      </c>
      <c r="E19" s="432">
        <f>E20+E21+E22+E23+E24+E25+E26+E27</f>
        <v>803819.15</v>
      </c>
      <c r="F19" s="433">
        <f>F20+F21+F22+F23+F24+F25+F26+F27</f>
        <v>836374.85</v>
      </c>
    </row>
    <row r="20" spans="2:6" ht="102">
      <c r="B20" s="430" t="s">
        <v>53</v>
      </c>
      <c r="C20" s="431" t="s">
        <v>52</v>
      </c>
      <c r="D20" s="432">
        <v>358735.51</v>
      </c>
      <c r="E20" s="432">
        <v>370547.21</v>
      </c>
      <c r="F20" s="433">
        <v>384963.51</v>
      </c>
    </row>
    <row r="21" spans="2:6" ht="114.75">
      <c r="B21" s="430" t="s">
        <v>55</v>
      </c>
      <c r="C21" s="431" t="s">
        <v>54</v>
      </c>
      <c r="D21" s="432">
        <v>1847.79</v>
      </c>
      <c r="E21" s="432">
        <v>1859.49</v>
      </c>
      <c r="F21" s="433">
        <v>1898.09</v>
      </c>
    </row>
    <row r="22" spans="2:6" ht="102">
      <c r="B22" s="430" t="s">
        <v>57</v>
      </c>
      <c r="C22" s="431" t="s">
        <v>68</v>
      </c>
      <c r="D22" s="432">
        <v>468575.97</v>
      </c>
      <c r="E22" s="432">
        <v>482656.19</v>
      </c>
      <c r="F22" s="433">
        <v>498374.17</v>
      </c>
    </row>
    <row r="23" spans="2:6" ht="116.25" customHeight="1">
      <c r="B23" s="430" t="s">
        <v>58</v>
      </c>
      <c r="C23" s="431" t="s">
        <v>59</v>
      </c>
      <c r="D23" s="432">
        <v>-46295.55</v>
      </c>
      <c r="E23" s="432">
        <v>-51243.74</v>
      </c>
      <c r="F23" s="433">
        <v>-48860.92</v>
      </c>
    </row>
    <row r="24" spans="2:6" ht="1.5" hidden="1" customHeight="1">
      <c r="B24" s="430" t="s">
        <v>61</v>
      </c>
      <c r="C24" s="535" t="s">
        <v>60</v>
      </c>
      <c r="D24" s="432"/>
      <c r="E24" s="432">
        <v>0</v>
      </c>
      <c r="F24" s="433">
        <v>0</v>
      </c>
    </row>
    <row r="25" spans="2:6" ht="120" hidden="1" customHeight="1">
      <c r="B25" s="430" t="s">
        <v>63</v>
      </c>
      <c r="C25" s="431" t="s">
        <v>62</v>
      </c>
      <c r="D25" s="432"/>
      <c r="E25" s="432">
        <v>0</v>
      </c>
      <c r="F25" s="433">
        <v>0</v>
      </c>
    </row>
    <row r="26" spans="2:6" ht="0.75" customHeight="1">
      <c r="B26" s="430" t="s">
        <v>65</v>
      </c>
      <c r="C26" s="535" t="s">
        <v>64</v>
      </c>
      <c r="D26" s="432"/>
      <c r="E26" s="432">
        <v>0</v>
      </c>
      <c r="F26" s="433">
        <v>0</v>
      </c>
    </row>
    <row r="27" spans="2:6" ht="114.75" hidden="1" customHeight="1">
      <c r="B27" s="430" t="s">
        <v>67</v>
      </c>
      <c r="C27" s="431" t="s">
        <v>66</v>
      </c>
      <c r="D27" s="432"/>
      <c r="E27" s="432">
        <v>0</v>
      </c>
      <c r="F27" s="433">
        <v>0</v>
      </c>
    </row>
    <row r="28" spans="2:6" s="425" customFormat="1">
      <c r="B28" s="426" t="s">
        <v>373</v>
      </c>
      <c r="C28" s="427" t="s">
        <v>374</v>
      </c>
      <c r="D28" s="428">
        <f>D29</f>
        <v>0</v>
      </c>
      <c r="E28" s="428">
        <f>E29</f>
        <v>0</v>
      </c>
      <c r="F28" s="429">
        <f>F29</f>
        <v>0</v>
      </c>
    </row>
    <row r="29" spans="2:6">
      <c r="B29" s="430" t="s">
        <v>375</v>
      </c>
      <c r="C29" s="431" t="s">
        <v>376</v>
      </c>
      <c r="D29" s="432">
        <f>D30+D31</f>
        <v>0</v>
      </c>
      <c r="E29" s="432">
        <f>E30+E31</f>
        <v>0</v>
      </c>
      <c r="F29" s="433">
        <f>F30+F31</f>
        <v>0</v>
      </c>
    </row>
    <row r="30" spans="2:6">
      <c r="B30" s="430" t="s">
        <v>377</v>
      </c>
      <c r="C30" s="431" t="s">
        <v>376</v>
      </c>
      <c r="D30" s="432"/>
      <c r="E30" s="432"/>
      <c r="F30" s="433"/>
    </row>
    <row r="31" spans="2:6" ht="25.5">
      <c r="B31" s="430" t="s">
        <v>378</v>
      </c>
      <c r="C31" s="431" t="s">
        <v>379</v>
      </c>
      <c r="D31" s="432"/>
      <c r="E31" s="432"/>
      <c r="F31" s="433"/>
    </row>
    <row r="32" spans="2:6" s="425" customFormat="1">
      <c r="B32" s="426" t="s">
        <v>380</v>
      </c>
      <c r="C32" s="427" t="s">
        <v>381</v>
      </c>
      <c r="D32" s="428">
        <f>D33+D35</f>
        <v>104001.28</v>
      </c>
      <c r="E32" s="428">
        <f>E33+E35</f>
        <v>108001.85</v>
      </c>
      <c r="F32" s="429">
        <f>F33+F35</f>
        <v>111001.15</v>
      </c>
    </row>
    <row r="33" spans="2:6">
      <c r="B33" s="430" t="s">
        <v>382</v>
      </c>
      <c r="C33" s="431" t="s">
        <v>383</v>
      </c>
      <c r="D33" s="432">
        <f>D34</f>
        <v>39001.279999999999</v>
      </c>
      <c r="E33" s="432">
        <f>E34</f>
        <v>42001.85</v>
      </c>
      <c r="F33" s="433">
        <f>F34</f>
        <v>45001.15</v>
      </c>
    </row>
    <row r="34" spans="2:6" ht="38.25">
      <c r="B34" s="430" t="s">
        <v>384</v>
      </c>
      <c r="C34" s="431" t="s">
        <v>385</v>
      </c>
      <c r="D34" s="432">
        <v>39001.279999999999</v>
      </c>
      <c r="E34" s="432">
        <v>42001.85</v>
      </c>
      <c r="F34" s="433">
        <v>45001.15</v>
      </c>
    </row>
    <row r="35" spans="2:6">
      <c r="B35" s="430" t="s">
        <v>386</v>
      </c>
      <c r="C35" s="431" t="s">
        <v>387</v>
      </c>
      <c r="D35" s="432">
        <f>D36+D38</f>
        <v>65000</v>
      </c>
      <c r="E35" s="432">
        <f>E36+E38</f>
        <v>66000</v>
      </c>
      <c r="F35" s="433">
        <f>F36+F38</f>
        <v>66000</v>
      </c>
    </row>
    <row r="36" spans="2:6">
      <c r="B36" s="430" t="s">
        <v>388</v>
      </c>
      <c r="C36" s="431" t="s">
        <v>389</v>
      </c>
      <c r="D36" s="432">
        <f>D37</f>
        <v>25000</v>
      </c>
      <c r="E36" s="432">
        <f>E37</f>
        <v>26000</v>
      </c>
      <c r="F36" s="433">
        <f>F37</f>
        <v>26000</v>
      </c>
    </row>
    <row r="37" spans="2:6" ht="25.5">
      <c r="B37" s="430" t="s">
        <v>390</v>
      </c>
      <c r="C37" s="431" t="s">
        <v>391</v>
      </c>
      <c r="D37" s="432">
        <v>25000</v>
      </c>
      <c r="E37" s="432">
        <v>26000</v>
      </c>
      <c r="F37" s="433">
        <v>26000</v>
      </c>
    </row>
    <row r="38" spans="2:6">
      <c r="B38" s="430" t="s">
        <v>392</v>
      </c>
      <c r="C38" s="431" t="s">
        <v>393</v>
      </c>
      <c r="D38" s="432">
        <f>SUM(D39)</f>
        <v>40000</v>
      </c>
      <c r="E38" s="432">
        <f>SUM(E39)</f>
        <v>40000</v>
      </c>
      <c r="F38" s="433">
        <f>SUM(F39)</f>
        <v>40000</v>
      </c>
    </row>
    <row r="39" spans="2:6" ht="38.25">
      <c r="B39" s="430" t="s">
        <v>394</v>
      </c>
      <c r="C39" s="431" t="s">
        <v>395</v>
      </c>
      <c r="D39" s="432">
        <v>40000</v>
      </c>
      <c r="E39" s="432">
        <v>40000</v>
      </c>
      <c r="F39" s="433">
        <v>40000</v>
      </c>
    </row>
    <row r="40" spans="2:6" s="425" customFormat="1" ht="0.75" customHeight="1">
      <c r="B40" s="426" t="s">
        <v>396</v>
      </c>
      <c r="C40" s="427" t="s">
        <v>397</v>
      </c>
      <c r="D40" s="428">
        <f t="shared" ref="D40:F41" si="0">D41</f>
        <v>0</v>
      </c>
      <c r="E40" s="428">
        <f t="shared" si="0"/>
        <v>0</v>
      </c>
      <c r="F40" s="429">
        <f t="shared" si="0"/>
        <v>0</v>
      </c>
    </row>
    <row r="41" spans="2:6" ht="38.25" hidden="1">
      <c r="B41" s="430" t="s">
        <v>398</v>
      </c>
      <c r="C41" s="431" t="s">
        <v>399</v>
      </c>
      <c r="D41" s="432">
        <f t="shared" si="0"/>
        <v>0</v>
      </c>
      <c r="E41" s="432">
        <f t="shared" si="0"/>
        <v>0</v>
      </c>
      <c r="F41" s="433">
        <f t="shared" si="0"/>
        <v>0</v>
      </c>
    </row>
    <row r="42" spans="2:6" ht="63.75" hidden="1">
      <c r="B42" s="430" t="s">
        <v>400</v>
      </c>
      <c r="C42" s="431" t="s">
        <v>401</v>
      </c>
      <c r="D42" s="432">
        <v>0</v>
      </c>
      <c r="E42" s="432">
        <v>0</v>
      </c>
      <c r="F42" s="433">
        <v>0</v>
      </c>
    </row>
    <row r="43" spans="2:6" s="425" customFormat="1" ht="0.75" hidden="1" customHeight="1">
      <c r="B43" s="426" t="s">
        <v>402</v>
      </c>
      <c r="C43" s="427" t="s">
        <v>403</v>
      </c>
      <c r="D43" s="428">
        <f t="shared" ref="D43:F45" si="1">D44</f>
        <v>0</v>
      </c>
      <c r="E43" s="428">
        <f t="shared" si="1"/>
        <v>0</v>
      </c>
      <c r="F43" s="429">
        <f t="shared" si="1"/>
        <v>0</v>
      </c>
    </row>
    <row r="44" spans="2:6" hidden="1">
      <c r="B44" s="430" t="s">
        <v>404</v>
      </c>
      <c r="C44" s="431" t="s">
        <v>405</v>
      </c>
      <c r="D44" s="432">
        <f t="shared" si="1"/>
        <v>0</v>
      </c>
      <c r="E44" s="432">
        <f t="shared" si="1"/>
        <v>0</v>
      </c>
      <c r="F44" s="433">
        <f t="shared" si="1"/>
        <v>0</v>
      </c>
    </row>
    <row r="45" spans="2:6" ht="25.5" hidden="1">
      <c r="B45" s="430" t="s">
        <v>406</v>
      </c>
      <c r="C45" s="431" t="s">
        <v>407</v>
      </c>
      <c r="D45" s="432">
        <f t="shared" si="1"/>
        <v>0</v>
      </c>
      <c r="E45" s="432">
        <f t="shared" si="1"/>
        <v>0</v>
      </c>
      <c r="F45" s="433">
        <f t="shared" si="1"/>
        <v>0</v>
      </c>
    </row>
    <row r="46" spans="2:6" ht="38.25" hidden="1">
      <c r="B46" s="430" t="s">
        <v>408</v>
      </c>
      <c r="C46" s="431" t="s">
        <v>409</v>
      </c>
      <c r="D46" s="432"/>
      <c r="E46" s="432"/>
      <c r="F46" s="433"/>
    </row>
    <row r="47" spans="2:6" s="425" customFormat="1" ht="0.75" hidden="1" customHeight="1">
      <c r="B47" s="426" t="s">
        <v>410</v>
      </c>
      <c r="C47" s="427" t="s">
        <v>411</v>
      </c>
      <c r="D47" s="428">
        <f>D48+D53</f>
        <v>0</v>
      </c>
      <c r="E47" s="428">
        <f>E48+E53</f>
        <v>0</v>
      </c>
      <c r="F47" s="429">
        <f>F48+F53</f>
        <v>0</v>
      </c>
    </row>
    <row r="48" spans="2:6" ht="76.5" hidden="1">
      <c r="B48" s="430" t="s">
        <v>412</v>
      </c>
      <c r="C48" s="431" t="s">
        <v>413</v>
      </c>
      <c r="D48" s="432">
        <f>D49+D51</f>
        <v>0</v>
      </c>
      <c r="E48" s="432">
        <f>E49+E51</f>
        <v>0</v>
      </c>
      <c r="F48" s="433">
        <f>F49+F51</f>
        <v>0</v>
      </c>
    </row>
    <row r="49" spans="2:6" ht="76.5" hidden="1">
      <c r="B49" s="430" t="s">
        <v>414</v>
      </c>
      <c r="C49" s="431" t="s">
        <v>415</v>
      </c>
      <c r="D49" s="432">
        <f>D50</f>
        <v>0</v>
      </c>
      <c r="E49" s="432">
        <f>E50</f>
        <v>0</v>
      </c>
      <c r="F49" s="433">
        <f>F50</f>
        <v>0</v>
      </c>
    </row>
    <row r="50" spans="2:6" ht="2.25" hidden="1" customHeight="1">
      <c r="B50" s="430" t="s">
        <v>416</v>
      </c>
      <c r="C50" s="431" t="s">
        <v>417</v>
      </c>
      <c r="D50" s="432"/>
      <c r="E50" s="432"/>
      <c r="F50" s="433"/>
    </row>
    <row r="51" spans="2:6" ht="76.5" hidden="1">
      <c r="B51" s="430" t="s">
        <v>418</v>
      </c>
      <c r="C51" s="431" t="s">
        <v>419</v>
      </c>
      <c r="D51" s="432">
        <f>D52</f>
        <v>0</v>
      </c>
      <c r="E51" s="432">
        <f>E52</f>
        <v>0</v>
      </c>
      <c r="F51" s="433">
        <f>F52</f>
        <v>0</v>
      </c>
    </row>
    <row r="52" spans="2:6" ht="63.75" hidden="1">
      <c r="B52" s="430" t="s">
        <v>420</v>
      </c>
      <c r="C52" s="431" t="s">
        <v>421</v>
      </c>
      <c r="D52" s="432"/>
      <c r="E52" s="432"/>
      <c r="F52" s="433"/>
    </row>
    <row r="53" spans="2:6" ht="25.5" hidden="1">
      <c r="B53" s="430" t="s">
        <v>422</v>
      </c>
      <c r="C53" s="431" t="s">
        <v>423</v>
      </c>
      <c r="D53" s="432">
        <f t="shared" ref="D53:F54" si="2">D54</f>
        <v>0</v>
      </c>
      <c r="E53" s="432">
        <f t="shared" si="2"/>
        <v>0</v>
      </c>
      <c r="F53" s="433">
        <f t="shared" si="2"/>
        <v>0</v>
      </c>
    </row>
    <row r="54" spans="2:6" ht="38.25" hidden="1">
      <c r="B54" s="430" t="s">
        <v>424</v>
      </c>
      <c r="C54" s="431" t="s">
        <v>425</v>
      </c>
      <c r="D54" s="432">
        <f t="shared" si="2"/>
        <v>0</v>
      </c>
      <c r="E54" s="432">
        <f t="shared" si="2"/>
        <v>0</v>
      </c>
      <c r="F54" s="433">
        <f t="shared" si="2"/>
        <v>0</v>
      </c>
    </row>
    <row r="55" spans="2:6" ht="51" hidden="1">
      <c r="B55" s="430" t="s">
        <v>426</v>
      </c>
      <c r="C55" s="431" t="s">
        <v>427</v>
      </c>
      <c r="D55" s="432"/>
      <c r="E55" s="432"/>
      <c r="F55" s="433"/>
    </row>
    <row r="56" spans="2:6" s="425" customFormat="1" ht="25.5" hidden="1">
      <c r="B56" s="426" t="s">
        <v>428</v>
      </c>
      <c r="C56" s="427" t="s">
        <v>429</v>
      </c>
      <c r="D56" s="428">
        <f>D57</f>
        <v>0</v>
      </c>
      <c r="E56" s="428">
        <f>E57</f>
        <v>0</v>
      </c>
      <c r="F56" s="429">
        <f>F57</f>
        <v>0</v>
      </c>
    </row>
    <row r="57" spans="2:6" hidden="1">
      <c r="B57" s="430" t="s">
        <v>430</v>
      </c>
      <c r="C57" s="431" t="s">
        <v>431</v>
      </c>
      <c r="D57" s="432">
        <f>D60+D58</f>
        <v>0</v>
      </c>
      <c r="E57" s="432">
        <f>E60+E58</f>
        <v>0</v>
      </c>
      <c r="F57" s="433">
        <f>F60+F58</f>
        <v>0</v>
      </c>
    </row>
    <row r="58" spans="2:6" ht="25.5" hidden="1">
      <c r="B58" s="430" t="s">
        <v>432</v>
      </c>
      <c r="C58" s="431" t="s">
        <v>433</v>
      </c>
      <c r="D58" s="432">
        <f>D59</f>
        <v>0</v>
      </c>
      <c r="E58" s="432">
        <f>E59</f>
        <v>0</v>
      </c>
      <c r="F58" s="433">
        <f>F59</f>
        <v>0</v>
      </c>
    </row>
    <row r="59" spans="2:6" ht="38.25" hidden="1">
      <c r="B59" s="430" t="s">
        <v>434</v>
      </c>
      <c r="C59" s="431" t="s">
        <v>435</v>
      </c>
      <c r="D59" s="432"/>
      <c r="E59" s="432"/>
      <c r="F59" s="433"/>
    </row>
    <row r="60" spans="2:6" hidden="1">
      <c r="B60" s="430" t="s">
        <v>436</v>
      </c>
      <c r="C60" s="431" t="s">
        <v>437</v>
      </c>
      <c r="D60" s="432">
        <f>D61</f>
        <v>0</v>
      </c>
      <c r="E60" s="432">
        <f>E61</f>
        <v>0</v>
      </c>
      <c r="F60" s="433">
        <f>F61</f>
        <v>0</v>
      </c>
    </row>
    <row r="61" spans="2:6" ht="25.5" hidden="1">
      <c r="B61" s="430" t="s">
        <v>438</v>
      </c>
      <c r="C61" s="431" t="s">
        <v>439</v>
      </c>
      <c r="D61" s="432"/>
      <c r="E61" s="432"/>
      <c r="F61" s="433"/>
    </row>
    <row r="62" spans="2:6" s="425" customFormat="1" ht="25.5" hidden="1">
      <c r="B62" s="426" t="s">
        <v>440</v>
      </c>
      <c r="C62" s="427" t="s">
        <v>441</v>
      </c>
      <c r="D62" s="428">
        <f>D63+D66</f>
        <v>0</v>
      </c>
      <c r="E62" s="428">
        <f>E63+E66</f>
        <v>0</v>
      </c>
      <c r="F62" s="429">
        <f>F63+F66</f>
        <v>0</v>
      </c>
    </row>
    <row r="63" spans="2:6" ht="76.5" hidden="1">
      <c r="B63" s="430" t="s">
        <v>442</v>
      </c>
      <c r="C63" s="431" t="s">
        <v>443</v>
      </c>
      <c r="D63" s="432">
        <f t="shared" ref="D63:F64" si="3">D64</f>
        <v>0</v>
      </c>
      <c r="E63" s="432">
        <f t="shared" si="3"/>
        <v>0</v>
      </c>
      <c r="F63" s="433">
        <f t="shared" si="3"/>
        <v>0</v>
      </c>
    </row>
    <row r="64" spans="2:6" ht="89.25" hidden="1">
      <c r="B64" s="430" t="s">
        <v>444</v>
      </c>
      <c r="C64" s="431" t="s">
        <v>445</v>
      </c>
      <c r="D64" s="432">
        <f t="shared" si="3"/>
        <v>0</v>
      </c>
      <c r="E64" s="432">
        <f t="shared" si="3"/>
        <v>0</v>
      </c>
      <c r="F64" s="433">
        <f t="shared" si="3"/>
        <v>0</v>
      </c>
    </row>
    <row r="65" spans="2:6" ht="76.5" hidden="1">
      <c r="B65" s="430" t="s">
        <v>446</v>
      </c>
      <c r="C65" s="431" t="s">
        <v>447</v>
      </c>
      <c r="D65" s="432"/>
      <c r="E65" s="432"/>
      <c r="F65" s="433"/>
    </row>
    <row r="66" spans="2:6" ht="25.5" hidden="1">
      <c r="B66" s="430" t="s">
        <v>448</v>
      </c>
      <c r="C66" s="431" t="s">
        <v>449</v>
      </c>
      <c r="D66" s="432">
        <f t="shared" ref="D66:F67" si="4">D67</f>
        <v>0</v>
      </c>
      <c r="E66" s="432">
        <f t="shared" si="4"/>
        <v>0</v>
      </c>
      <c r="F66" s="433">
        <f t="shared" si="4"/>
        <v>0</v>
      </c>
    </row>
    <row r="67" spans="2:6" ht="51" hidden="1">
      <c r="B67" s="430" t="s">
        <v>450</v>
      </c>
      <c r="C67" s="431" t="s">
        <v>451</v>
      </c>
      <c r="D67" s="432">
        <f t="shared" si="4"/>
        <v>0</v>
      </c>
      <c r="E67" s="432">
        <f t="shared" si="4"/>
        <v>0</v>
      </c>
      <c r="F67" s="433">
        <f t="shared" si="4"/>
        <v>0</v>
      </c>
    </row>
    <row r="68" spans="2:6" ht="51" hidden="1">
      <c r="B68" s="430" t="s">
        <v>452</v>
      </c>
      <c r="C68" s="431" t="s">
        <v>453</v>
      </c>
      <c r="D68" s="432"/>
      <c r="E68" s="432"/>
      <c r="F68" s="433"/>
    </row>
    <row r="69" spans="2:6" ht="0.75" customHeight="1">
      <c r="B69" s="434" t="s">
        <v>454</v>
      </c>
      <c r="C69" s="435" t="s">
        <v>455</v>
      </c>
      <c r="D69" s="432">
        <f t="shared" ref="D69:F70" si="5">D70</f>
        <v>0</v>
      </c>
      <c r="E69" s="432">
        <f t="shared" si="5"/>
        <v>0</v>
      </c>
      <c r="F69" s="433">
        <f t="shared" si="5"/>
        <v>0</v>
      </c>
    </row>
    <row r="70" spans="2:6" ht="38.25" hidden="1">
      <c r="B70" s="436" t="s">
        <v>456</v>
      </c>
      <c r="C70" s="437" t="s">
        <v>457</v>
      </c>
      <c r="D70" s="432">
        <f t="shared" si="5"/>
        <v>0</v>
      </c>
      <c r="E70" s="432">
        <f t="shared" si="5"/>
        <v>0</v>
      </c>
      <c r="F70" s="433">
        <f t="shared" si="5"/>
        <v>0</v>
      </c>
    </row>
    <row r="71" spans="2:6" ht="38.25" hidden="1">
      <c r="B71" s="438" t="s">
        <v>458</v>
      </c>
      <c r="C71" s="439" t="s">
        <v>459</v>
      </c>
      <c r="D71" s="432"/>
      <c r="E71" s="432"/>
      <c r="F71" s="433"/>
    </row>
    <row r="72" spans="2:6" s="425" customFormat="1" hidden="1">
      <c r="B72" s="426" t="s">
        <v>460</v>
      </c>
      <c r="C72" s="427" t="s">
        <v>461</v>
      </c>
      <c r="D72" s="428">
        <f t="shared" ref="D72:F73" si="6">D73</f>
        <v>0</v>
      </c>
      <c r="E72" s="428">
        <f t="shared" si="6"/>
        <v>0</v>
      </c>
      <c r="F72" s="429">
        <f t="shared" si="6"/>
        <v>0</v>
      </c>
    </row>
    <row r="73" spans="2:6" ht="25.5" hidden="1">
      <c r="B73" s="430" t="s">
        <v>462</v>
      </c>
      <c r="C73" s="431" t="s">
        <v>463</v>
      </c>
      <c r="D73" s="432">
        <f t="shared" si="6"/>
        <v>0</v>
      </c>
      <c r="E73" s="432">
        <f t="shared" si="6"/>
        <v>0</v>
      </c>
      <c r="F73" s="433">
        <f t="shared" si="6"/>
        <v>0</v>
      </c>
    </row>
    <row r="74" spans="2:6" ht="38.25" hidden="1">
      <c r="B74" s="430" t="s">
        <v>464</v>
      </c>
      <c r="C74" s="431" t="s">
        <v>465</v>
      </c>
      <c r="D74" s="432"/>
      <c r="E74" s="432"/>
      <c r="F74" s="433"/>
    </row>
    <row r="75" spans="2:6" s="425" customFormat="1" hidden="1">
      <c r="B75" s="426" t="s">
        <v>466</v>
      </c>
      <c r="C75" s="427" t="s">
        <v>467</v>
      </c>
      <c r="D75" s="428">
        <f>D76+D78</f>
        <v>0</v>
      </c>
      <c r="E75" s="428">
        <f>E76+E78</f>
        <v>0</v>
      </c>
      <c r="F75" s="429">
        <f>F76+F78</f>
        <v>0</v>
      </c>
    </row>
    <row r="76" spans="2:6" hidden="1">
      <c r="B76" s="430" t="s">
        <v>468</v>
      </c>
      <c r="C76" s="431" t="s">
        <v>469</v>
      </c>
      <c r="D76" s="432">
        <f>D77</f>
        <v>0</v>
      </c>
      <c r="E76" s="432">
        <f>E77</f>
        <v>0</v>
      </c>
      <c r="F76" s="433">
        <f>F77</f>
        <v>0</v>
      </c>
    </row>
    <row r="77" spans="2:6" ht="25.5" hidden="1">
      <c r="B77" s="430" t="s">
        <v>470</v>
      </c>
      <c r="C77" s="431" t="s">
        <v>471</v>
      </c>
      <c r="D77" s="432"/>
      <c r="E77" s="432"/>
      <c r="F77" s="433"/>
    </row>
    <row r="78" spans="2:6" hidden="1">
      <c r="B78" s="430" t="s">
        <v>472</v>
      </c>
      <c r="C78" s="431" t="s">
        <v>473</v>
      </c>
      <c r="D78" s="432">
        <f>D79</f>
        <v>0</v>
      </c>
      <c r="E78" s="432">
        <f>E79</f>
        <v>0</v>
      </c>
      <c r="F78" s="433">
        <f>F79</f>
        <v>0</v>
      </c>
    </row>
    <row r="79" spans="2:6" ht="25.5" hidden="1">
      <c r="B79" s="430" t="s">
        <v>474</v>
      </c>
      <c r="C79" s="431" t="s">
        <v>475</v>
      </c>
      <c r="D79" s="432"/>
      <c r="E79" s="432"/>
      <c r="F79" s="433"/>
    </row>
    <row r="80" spans="2:6" s="425" customFormat="1">
      <c r="B80" s="440" t="s">
        <v>476</v>
      </c>
      <c r="C80" s="441" t="s">
        <v>477</v>
      </c>
      <c r="D80" s="442">
        <f>D81+D111</f>
        <v>3403285</v>
      </c>
      <c r="E80" s="442">
        <f>E81+E111</f>
        <v>4778636</v>
      </c>
      <c r="F80" s="442">
        <f>F81+F111</f>
        <v>2047154</v>
      </c>
    </row>
    <row r="81" spans="2:6" s="425" customFormat="1" ht="38.25">
      <c r="B81" s="426" t="s">
        <v>478</v>
      </c>
      <c r="C81" s="427" t="s">
        <v>479</v>
      </c>
      <c r="D81" s="428">
        <f>D82+D94+D112</f>
        <v>3403285</v>
      </c>
      <c r="E81" s="570">
        <f>E82+E94+E99+E91</f>
        <v>4778636</v>
      </c>
      <c r="F81" s="428">
        <f>F82+F94+F99</f>
        <v>2047154</v>
      </c>
    </row>
    <row r="82" spans="2:6" ht="27">
      <c r="B82" s="426" t="s">
        <v>17</v>
      </c>
      <c r="C82" s="536" t="s">
        <v>480</v>
      </c>
      <c r="D82" s="537">
        <f>SUM(D83)+D87</f>
        <v>3062100</v>
      </c>
      <c r="E82" s="537">
        <f>SUM(E83)</f>
        <v>2098000</v>
      </c>
      <c r="F82" s="538">
        <f>F83+F87</f>
        <v>1952000</v>
      </c>
    </row>
    <row r="83" spans="2:6">
      <c r="B83" s="426" t="s">
        <v>90</v>
      </c>
      <c r="C83" s="427" t="s">
        <v>481</v>
      </c>
      <c r="D83" s="428">
        <f>D84</f>
        <v>2458000</v>
      </c>
      <c r="E83" s="428">
        <f>E84</f>
        <v>2098000</v>
      </c>
      <c r="F83" s="429">
        <f>F84</f>
        <v>1952000</v>
      </c>
    </row>
    <row r="84" spans="2:6" ht="25.5">
      <c r="B84" s="430" t="s">
        <v>89</v>
      </c>
      <c r="C84" s="431" t="s">
        <v>482</v>
      </c>
      <c r="D84" s="432">
        <f>D85+D86</f>
        <v>2458000</v>
      </c>
      <c r="E84" s="432">
        <f>E85+E86</f>
        <v>2098000</v>
      </c>
      <c r="F84" s="433">
        <f>F85+F86</f>
        <v>1952000</v>
      </c>
    </row>
    <row r="85" spans="2:6" ht="25.5">
      <c r="B85" s="445" t="s">
        <v>87</v>
      </c>
      <c r="C85" s="446" t="s">
        <v>483</v>
      </c>
      <c r="D85" s="432">
        <v>2414000</v>
      </c>
      <c r="E85" s="432">
        <v>2056000</v>
      </c>
      <c r="F85" s="433">
        <v>1906000</v>
      </c>
    </row>
    <row r="86" spans="2:6" ht="25.5">
      <c r="B86" s="445" t="s">
        <v>88</v>
      </c>
      <c r="C86" s="446" t="s">
        <v>484</v>
      </c>
      <c r="D86" s="432">
        <v>44000</v>
      </c>
      <c r="E86" s="432">
        <v>42000</v>
      </c>
      <c r="F86" s="433">
        <v>46000</v>
      </c>
    </row>
    <row r="87" spans="2:6" ht="25.5">
      <c r="B87" s="426" t="s">
        <v>18</v>
      </c>
      <c r="C87" s="427" t="s">
        <v>485</v>
      </c>
      <c r="D87" s="428">
        <f>SUM(D90+D88+D89)</f>
        <v>604100</v>
      </c>
      <c r="E87" s="428">
        <f>E90</f>
        <v>0</v>
      </c>
      <c r="F87" s="429">
        <f>F90</f>
        <v>0</v>
      </c>
    </row>
    <row r="88" spans="2:6" ht="38.25">
      <c r="B88" s="430" t="s">
        <v>16</v>
      </c>
      <c r="C88" s="431" t="s">
        <v>623</v>
      </c>
      <c r="D88" s="432">
        <v>3100</v>
      </c>
      <c r="E88" s="432">
        <v>0</v>
      </c>
      <c r="F88" s="433">
        <v>0</v>
      </c>
    </row>
    <row r="89" spans="2:6" ht="51">
      <c r="B89" s="430" t="s">
        <v>92</v>
      </c>
      <c r="C89" s="431" t="s">
        <v>93</v>
      </c>
      <c r="D89" s="432">
        <v>35000</v>
      </c>
      <c r="E89" s="432">
        <v>0</v>
      </c>
      <c r="F89" s="433">
        <v>0</v>
      </c>
    </row>
    <row r="90" spans="2:6" ht="38.25">
      <c r="B90" s="430" t="s">
        <v>19</v>
      </c>
      <c r="C90" s="447" t="s">
        <v>486</v>
      </c>
      <c r="D90" s="432">
        <v>566000</v>
      </c>
      <c r="E90" s="432">
        <v>0</v>
      </c>
      <c r="F90" s="433">
        <v>0</v>
      </c>
    </row>
    <row r="91" spans="2:6">
      <c r="B91" s="426" t="s">
        <v>105</v>
      </c>
      <c r="C91" s="569" t="s">
        <v>106</v>
      </c>
      <c r="D91" s="432">
        <v>0</v>
      </c>
      <c r="E91" s="568">
        <f>SUM(E93+E92)</f>
        <v>2588000</v>
      </c>
      <c r="F91" s="433">
        <v>0</v>
      </c>
    </row>
    <row r="92" spans="2:6" ht="76.5">
      <c r="B92" s="430" t="s">
        <v>100</v>
      </c>
      <c r="C92" s="447" t="s">
        <v>104</v>
      </c>
      <c r="D92" s="432">
        <v>0</v>
      </c>
      <c r="E92" s="568">
        <v>2373000</v>
      </c>
      <c r="F92" s="433">
        <v>0</v>
      </c>
    </row>
    <row r="93" spans="2:6" ht="55.5" customHeight="1">
      <c r="B93" s="430" t="s">
        <v>101</v>
      </c>
      <c r="C93" s="447" t="s">
        <v>103</v>
      </c>
      <c r="D93" s="432">
        <v>0</v>
      </c>
      <c r="E93" s="432">
        <v>215000</v>
      </c>
      <c r="F93" s="433">
        <v>0</v>
      </c>
    </row>
    <row r="94" spans="2:6" ht="27">
      <c r="B94" s="539" t="s">
        <v>20</v>
      </c>
      <c r="C94" s="536" t="s">
        <v>487</v>
      </c>
      <c r="D94" s="428">
        <f>D95+D97</f>
        <v>92185</v>
      </c>
      <c r="E94" s="428">
        <f>E95+E97</f>
        <v>92636</v>
      </c>
      <c r="F94" s="429">
        <f>F95+F97</f>
        <v>95154</v>
      </c>
    </row>
    <row r="95" spans="2:6" ht="1.5" hidden="1" customHeight="1">
      <c r="B95" s="430" t="s">
        <v>488</v>
      </c>
      <c r="C95" s="431" t="s">
        <v>489</v>
      </c>
      <c r="D95" s="432">
        <f>D96</f>
        <v>0</v>
      </c>
      <c r="E95" s="432">
        <f>E96</f>
        <v>0</v>
      </c>
      <c r="F95" s="433">
        <f>F96</f>
        <v>0</v>
      </c>
    </row>
    <row r="96" spans="2:6" ht="38.25" hidden="1">
      <c r="B96" s="430" t="s">
        <v>490</v>
      </c>
      <c r="C96" s="431" t="s">
        <v>491</v>
      </c>
      <c r="D96" s="432">
        <v>0</v>
      </c>
      <c r="E96" s="432">
        <v>0</v>
      </c>
      <c r="F96" s="433">
        <v>0</v>
      </c>
    </row>
    <row r="97" spans="2:6" ht="38.25">
      <c r="B97" s="430" t="s">
        <v>21</v>
      </c>
      <c r="C97" s="431" t="s">
        <v>492</v>
      </c>
      <c r="D97" s="432">
        <f>D98</f>
        <v>92185</v>
      </c>
      <c r="E97" s="432">
        <f>E98</f>
        <v>92636</v>
      </c>
      <c r="F97" s="433">
        <f>F98</f>
        <v>95154</v>
      </c>
    </row>
    <row r="98" spans="2:6" ht="41.25" customHeight="1">
      <c r="B98" s="430" t="s">
        <v>22</v>
      </c>
      <c r="C98" s="431" t="s">
        <v>493</v>
      </c>
      <c r="D98" s="432">
        <v>92185</v>
      </c>
      <c r="E98" s="432">
        <v>92636</v>
      </c>
      <c r="F98" s="433">
        <v>95154</v>
      </c>
    </row>
    <row r="99" spans="2:6" hidden="1">
      <c r="B99" s="448" t="s">
        <v>494</v>
      </c>
      <c r="C99" s="443" t="s">
        <v>495</v>
      </c>
      <c r="D99" s="444">
        <f>D100+D102</f>
        <v>0</v>
      </c>
      <c r="E99" s="444">
        <f>E100+E102</f>
        <v>0</v>
      </c>
      <c r="F99" s="444">
        <f>F100+F102</f>
        <v>0</v>
      </c>
    </row>
    <row r="100" spans="2:6" ht="51" hidden="1">
      <c r="B100" s="430" t="s">
        <v>496</v>
      </c>
      <c r="C100" s="431" t="s">
        <v>497</v>
      </c>
      <c r="D100" s="432">
        <f>D101</f>
        <v>0</v>
      </c>
      <c r="E100" s="432">
        <f>E101</f>
        <v>0</v>
      </c>
      <c r="F100" s="433">
        <f>F101</f>
        <v>0</v>
      </c>
    </row>
    <row r="101" spans="2:6" ht="51" hidden="1">
      <c r="B101" s="430" t="s">
        <v>498</v>
      </c>
      <c r="C101" s="431" t="s">
        <v>499</v>
      </c>
      <c r="D101" s="432"/>
      <c r="E101" s="432"/>
      <c r="F101" s="433"/>
    </row>
    <row r="102" spans="2:6" ht="25.5" hidden="1">
      <c r="B102" s="430" t="s">
        <v>500</v>
      </c>
      <c r="C102" s="431" t="s">
        <v>501</v>
      </c>
      <c r="D102" s="432">
        <f>SUM(D103:D110)</f>
        <v>0</v>
      </c>
      <c r="E102" s="432">
        <f>SUM(E103:E110)</f>
        <v>0</v>
      </c>
      <c r="F102" s="432">
        <f>SUM(F103:F110)</f>
        <v>0</v>
      </c>
    </row>
    <row r="103" spans="2:6" ht="38.25" hidden="1">
      <c r="B103" s="430" t="s">
        <v>502</v>
      </c>
      <c r="C103" s="431" t="s">
        <v>503</v>
      </c>
      <c r="D103" s="432"/>
      <c r="E103" s="432"/>
      <c r="F103" s="433"/>
    </row>
    <row r="104" spans="2:6" ht="63.75" hidden="1">
      <c r="B104" s="430" t="s">
        <v>504</v>
      </c>
      <c r="C104" s="431" t="s">
        <v>505</v>
      </c>
      <c r="D104" s="432"/>
      <c r="E104" s="432"/>
      <c r="F104" s="433"/>
    </row>
    <row r="105" spans="2:6" ht="38.25" hidden="1">
      <c r="B105" s="430" t="s">
        <v>506</v>
      </c>
      <c r="C105" s="431" t="s">
        <v>507</v>
      </c>
      <c r="D105" s="432"/>
      <c r="E105" s="432"/>
      <c r="F105" s="433"/>
    </row>
    <row r="106" spans="2:6" ht="51" hidden="1">
      <c r="B106" s="430" t="s">
        <v>508</v>
      </c>
      <c r="C106" s="431" t="s">
        <v>509</v>
      </c>
      <c r="D106" s="432"/>
      <c r="E106" s="432"/>
      <c r="F106" s="433"/>
    </row>
    <row r="107" spans="2:6" ht="51" hidden="1">
      <c r="B107" s="430" t="s">
        <v>510</v>
      </c>
      <c r="C107" s="431" t="s">
        <v>511</v>
      </c>
      <c r="D107" s="432"/>
      <c r="E107" s="432"/>
      <c r="F107" s="433"/>
    </row>
    <row r="108" spans="2:6" ht="76.5" hidden="1">
      <c r="B108" s="430" t="s">
        <v>512</v>
      </c>
      <c r="C108" s="431" t="s">
        <v>513</v>
      </c>
      <c r="D108" s="432"/>
      <c r="E108" s="432"/>
      <c r="F108" s="433"/>
    </row>
    <row r="109" spans="2:6" ht="51" hidden="1">
      <c r="B109" s="430" t="s">
        <v>514</v>
      </c>
      <c r="C109" s="431" t="s">
        <v>515</v>
      </c>
      <c r="D109" s="432"/>
      <c r="E109" s="432"/>
      <c r="F109" s="433"/>
    </row>
    <row r="110" spans="2:6" ht="51" hidden="1">
      <c r="B110" s="430" t="s">
        <v>516</v>
      </c>
      <c r="C110" s="431" t="s">
        <v>517</v>
      </c>
      <c r="D110" s="432"/>
      <c r="E110" s="432"/>
      <c r="F110" s="433"/>
    </row>
    <row r="111" spans="2:6" s="425" customFormat="1" ht="1.5" customHeight="1">
      <c r="B111" s="426"/>
      <c r="C111" s="427"/>
      <c r="D111" s="428"/>
      <c r="E111" s="428"/>
      <c r="F111" s="429"/>
    </row>
    <row r="112" spans="2:6" ht="12.75" customHeight="1">
      <c r="B112" s="539" t="s">
        <v>23</v>
      </c>
      <c r="C112" s="536" t="s">
        <v>624</v>
      </c>
      <c r="D112" s="428">
        <f>D113+D114</f>
        <v>249000</v>
      </c>
      <c r="E112" s="428">
        <f>E113+E114</f>
        <v>0</v>
      </c>
      <c r="F112" s="429">
        <f>F113+F114</f>
        <v>0</v>
      </c>
    </row>
    <row r="113" spans="2:6" ht="76.5">
      <c r="B113" s="430" t="s">
        <v>91</v>
      </c>
      <c r="C113" s="431" t="s">
        <v>94</v>
      </c>
      <c r="D113" s="432">
        <v>249000</v>
      </c>
      <c r="E113" s="432">
        <v>0</v>
      </c>
      <c r="F113" s="433">
        <v>0</v>
      </c>
    </row>
    <row r="114" spans="2:6">
      <c r="B114" s="430"/>
      <c r="C114" s="431"/>
      <c r="D114" s="432"/>
      <c r="E114" s="432"/>
      <c r="F114" s="433"/>
    </row>
    <row r="115" spans="2:6" ht="13.5" thickBot="1">
      <c r="B115" s="449"/>
      <c r="C115" s="450" t="s">
        <v>519</v>
      </c>
      <c r="D115" s="451">
        <f>D80+D12</f>
        <v>4429150</v>
      </c>
      <c r="E115" s="451">
        <f>E80+E12</f>
        <v>5840457</v>
      </c>
      <c r="F115" s="452">
        <f>F80+F12</f>
        <v>3156530</v>
      </c>
    </row>
  </sheetData>
  <mergeCells count="4">
    <mergeCell ref="E3:F3"/>
    <mergeCell ref="B7:F7"/>
    <mergeCell ref="B8:F8"/>
    <mergeCell ref="B9:F9"/>
  </mergeCells>
  <phoneticPr fontId="0" type="noConversion"/>
  <pageMargins left="0.15748031496062992" right="0.15748031496062992" top="0.15748031496062992" bottom="0.15748031496062992" header="0.1574803149606299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zoomScaleSheetLayoutView="100" workbookViewId="0">
      <selection activeCell="C4" sqref="C4"/>
    </sheetView>
  </sheetViews>
  <sheetFormatPr defaultRowHeight="15"/>
  <cols>
    <col min="1" max="1" width="20.85546875" style="362" customWidth="1"/>
    <col min="2" max="2" width="46.85546875" style="362" customWidth="1"/>
    <col min="3" max="3" width="19.140625" style="367" customWidth="1"/>
    <col min="4" max="4" width="15.42578125" style="368" customWidth="1"/>
    <col min="5" max="5" width="14" style="368" customWidth="1"/>
    <col min="6" max="16384" width="9.140625" style="362"/>
  </cols>
  <sheetData>
    <row r="1" spans="1:5" ht="15.95" customHeight="1">
      <c r="B1" s="363"/>
      <c r="C1" s="364" t="s">
        <v>606</v>
      </c>
      <c r="D1" s="364"/>
      <c r="E1" s="364"/>
    </row>
    <row r="2" spans="1:5" ht="15.95" customHeight="1">
      <c r="B2" s="363" t="s">
        <v>273</v>
      </c>
      <c r="C2" s="364" t="s">
        <v>274</v>
      </c>
      <c r="D2" s="364"/>
      <c r="E2" s="364"/>
    </row>
    <row r="3" spans="1:5" ht="15.95" customHeight="1">
      <c r="C3" s="617" t="s">
        <v>578</v>
      </c>
      <c r="D3" s="617"/>
      <c r="E3" s="617"/>
    </row>
    <row r="4" spans="1:5" ht="15.95" customHeight="1">
      <c r="C4" s="365" t="s">
        <v>115</v>
      </c>
      <c r="D4" s="365"/>
      <c r="E4" s="365"/>
    </row>
    <row r="5" spans="1:5" ht="12.75" customHeight="1">
      <c r="C5" s="365"/>
      <c r="D5" s="365"/>
      <c r="E5" s="365"/>
    </row>
    <row r="6" spans="1:5" s="366" customFormat="1" ht="18.75" customHeight="1">
      <c r="A6" s="618" t="s">
        <v>275</v>
      </c>
      <c r="B6" s="618"/>
      <c r="C6" s="618"/>
      <c r="D6" s="618"/>
      <c r="E6" s="618"/>
    </row>
    <row r="7" spans="1:5" s="366" customFormat="1" ht="18.75" customHeight="1">
      <c r="A7" s="618" t="s">
        <v>577</v>
      </c>
      <c r="B7" s="618"/>
      <c r="C7" s="618"/>
      <c r="D7" s="618"/>
      <c r="E7" s="618"/>
    </row>
    <row r="8" spans="1:5" s="366" customFormat="1" ht="18.75" customHeight="1">
      <c r="A8" s="618" t="s">
        <v>72</v>
      </c>
      <c r="B8" s="618"/>
      <c r="C8" s="618"/>
      <c r="D8" s="618"/>
      <c r="E8" s="618"/>
    </row>
    <row r="10" spans="1:5" ht="15.75" thickBot="1">
      <c r="E10" s="369" t="s">
        <v>256</v>
      </c>
    </row>
    <row r="11" spans="1:5" ht="57" thickBot="1">
      <c r="A11" s="370" t="s">
        <v>276</v>
      </c>
      <c r="B11" s="371" t="s">
        <v>277</v>
      </c>
      <c r="C11" s="372" t="s">
        <v>618</v>
      </c>
      <c r="D11" s="373" t="s">
        <v>622</v>
      </c>
      <c r="E11" s="374" t="s">
        <v>71</v>
      </c>
    </row>
    <row r="12" spans="1:5" ht="20.100000000000001" customHeight="1">
      <c r="A12" s="375" t="s">
        <v>278</v>
      </c>
      <c r="B12" s="376" t="s">
        <v>279</v>
      </c>
      <c r="C12" s="377">
        <f>C13+C30+C19+C25</f>
        <v>0</v>
      </c>
      <c r="D12" s="377">
        <f>D13+D30+D19+D25</f>
        <v>0</v>
      </c>
      <c r="E12" s="378">
        <f>E13+E30+E19+E25</f>
        <v>0</v>
      </c>
    </row>
    <row r="13" spans="1:5" ht="31.5" customHeight="1">
      <c r="A13" s="379" t="s">
        <v>280</v>
      </c>
      <c r="B13" s="380" t="s">
        <v>281</v>
      </c>
      <c r="C13" s="381">
        <f>ABS(C14)-ABS(C19)-ABS(C25)</f>
        <v>0</v>
      </c>
      <c r="D13" s="381">
        <f>ABS(D14)-ABS(D19)-ABS(D25)</f>
        <v>0</v>
      </c>
      <c r="E13" s="382">
        <f>ABS(E14)-ABS(E19)-ABS(E25)</f>
        <v>0</v>
      </c>
    </row>
    <row r="14" spans="1:5" ht="31.5" customHeight="1">
      <c r="A14" s="379" t="s">
        <v>282</v>
      </c>
      <c r="B14" s="380" t="s">
        <v>283</v>
      </c>
      <c r="C14" s="381">
        <f>C16-ABS(C18)</f>
        <v>0</v>
      </c>
      <c r="D14" s="381">
        <f>D16-ABS(D18)</f>
        <v>0</v>
      </c>
      <c r="E14" s="382">
        <f>E16-ABS(E18)</f>
        <v>0</v>
      </c>
    </row>
    <row r="15" spans="1:5" ht="33.75" customHeight="1">
      <c r="A15" s="383" t="s">
        <v>284</v>
      </c>
      <c r="B15" s="384" t="s">
        <v>285</v>
      </c>
      <c r="C15" s="385">
        <f>C16</f>
        <v>0</v>
      </c>
      <c r="D15" s="385">
        <f>D16</f>
        <v>0</v>
      </c>
      <c r="E15" s="386">
        <f>E16</f>
        <v>0</v>
      </c>
    </row>
    <row r="16" spans="1:5" ht="48" customHeight="1">
      <c r="A16" s="383" t="s">
        <v>286</v>
      </c>
      <c r="B16" s="384" t="s">
        <v>287</v>
      </c>
      <c r="C16" s="385"/>
      <c r="D16" s="387"/>
      <c r="E16" s="388"/>
    </row>
    <row r="17" spans="1:5" ht="35.25" customHeight="1">
      <c r="A17" s="383" t="s">
        <v>288</v>
      </c>
      <c r="B17" s="384" t="s">
        <v>289</v>
      </c>
      <c r="C17" s="385">
        <f>C18</f>
        <v>0</v>
      </c>
      <c r="D17" s="385">
        <f>D18</f>
        <v>0</v>
      </c>
      <c r="E17" s="386">
        <f>E18</f>
        <v>0</v>
      </c>
    </row>
    <row r="18" spans="1:5" ht="46.5" customHeight="1">
      <c r="A18" s="383" t="s">
        <v>290</v>
      </c>
      <c r="B18" s="384" t="s">
        <v>291</v>
      </c>
      <c r="C18" s="385"/>
      <c r="D18" s="387"/>
      <c r="E18" s="388"/>
    </row>
    <row r="19" spans="1:5" ht="33.75" customHeight="1">
      <c r="A19" s="379" t="s">
        <v>292</v>
      </c>
      <c r="B19" s="380" t="s">
        <v>293</v>
      </c>
      <c r="C19" s="381">
        <f>C22-ABS(C24)</f>
        <v>0</v>
      </c>
      <c r="D19" s="389"/>
      <c r="E19" s="390"/>
    </row>
    <row r="20" spans="1:5" ht="45" customHeight="1">
      <c r="A20" s="391" t="s">
        <v>294</v>
      </c>
      <c r="B20" s="392" t="s">
        <v>295</v>
      </c>
      <c r="C20" s="393">
        <f>C21-ABS(C23)</f>
        <v>0</v>
      </c>
      <c r="D20" s="393">
        <f>D21-ABS(D23)</f>
        <v>0</v>
      </c>
      <c r="E20" s="394">
        <f>E21-ABS(E23)</f>
        <v>0</v>
      </c>
    </row>
    <row r="21" spans="1:5" ht="45" customHeight="1">
      <c r="A21" s="391" t="s">
        <v>296</v>
      </c>
      <c r="B21" s="384" t="s">
        <v>297</v>
      </c>
      <c r="C21" s="385">
        <f>C22</f>
        <v>0</v>
      </c>
      <c r="D21" s="385">
        <f>D22</f>
        <v>0</v>
      </c>
      <c r="E21" s="386">
        <f>E22</f>
        <v>0</v>
      </c>
    </row>
    <row r="22" spans="1:5" ht="50.25" customHeight="1">
      <c r="A22" s="391" t="s">
        <v>298</v>
      </c>
      <c r="B22" s="384" t="s">
        <v>299</v>
      </c>
      <c r="C22" s="385"/>
      <c r="D22" s="387"/>
      <c r="E22" s="388"/>
    </row>
    <row r="23" spans="1:5" ht="49.5" customHeight="1">
      <c r="A23" s="391" t="s">
        <v>300</v>
      </c>
      <c r="B23" s="384" t="s">
        <v>301</v>
      </c>
      <c r="C23" s="385">
        <f>C24</f>
        <v>0</v>
      </c>
      <c r="D23" s="385">
        <f>D24</f>
        <v>0</v>
      </c>
      <c r="E23" s="386">
        <f>E24</f>
        <v>0</v>
      </c>
    </row>
    <row r="24" spans="1:5" ht="48.75" customHeight="1">
      <c r="A24" s="391" t="s">
        <v>302</v>
      </c>
      <c r="B24" s="384" t="s">
        <v>303</v>
      </c>
      <c r="C24" s="385"/>
      <c r="D24" s="387"/>
      <c r="E24" s="388"/>
    </row>
    <row r="25" spans="1:5" ht="30.75" customHeight="1">
      <c r="A25" s="379" t="s">
        <v>304</v>
      </c>
      <c r="B25" s="380" t="s">
        <v>305</v>
      </c>
      <c r="C25" s="381">
        <f>ABS(C27)-ABS(C29)</f>
        <v>0</v>
      </c>
      <c r="D25" s="381">
        <f>ABS(D27)-D29</f>
        <v>0</v>
      </c>
      <c r="E25" s="382">
        <f>ABS(E27)-E29</f>
        <v>0</v>
      </c>
    </row>
    <row r="26" spans="1:5" ht="31.5" customHeight="1">
      <c r="A26" s="391" t="s">
        <v>306</v>
      </c>
      <c r="B26" s="392" t="s">
        <v>307</v>
      </c>
      <c r="C26" s="385">
        <f>C27</f>
        <v>0</v>
      </c>
      <c r="D26" s="385">
        <f>D27</f>
        <v>0</v>
      </c>
      <c r="E26" s="386">
        <f>E27</f>
        <v>0</v>
      </c>
    </row>
    <row r="27" spans="1:5" ht="94.5" customHeight="1">
      <c r="A27" s="391" t="s">
        <v>308</v>
      </c>
      <c r="B27" s="384" t="s">
        <v>309</v>
      </c>
      <c r="C27" s="385"/>
      <c r="D27" s="387"/>
      <c r="E27" s="388"/>
    </row>
    <row r="28" spans="1:5" ht="35.25" customHeight="1">
      <c r="A28" s="391" t="s">
        <v>310</v>
      </c>
      <c r="B28" s="384" t="s">
        <v>311</v>
      </c>
      <c r="C28" s="385">
        <f>C29</f>
        <v>0</v>
      </c>
      <c r="D28" s="385">
        <f>D29</f>
        <v>0</v>
      </c>
      <c r="E28" s="386">
        <f>E29</f>
        <v>0</v>
      </c>
    </row>
    <row r="29" spans="1:5" ht="51" customHeight="1">
      <c r="A29" s="391" t="s">
        <v>312</v>
      </c>
      <c r="B29" s="384" t="s">
        <v>313</v>
      </c>
      <c r="C29" s="385"/>
      <c r="D29" s="387"/>
      <c r="E29" s="388"/>
    </row>
    <row r="30" spans="1:5" ht="27" customHeight="1">
      <c r="A30" s="379" t="s">
        <v>280</v>
      </c>
      <c r="B30" s="380" t="s">
        <v>314</v>
      </c>
      <c r="C30" s="381">
        <f>C35-ABS(C31)</f>
        <v>0</v>
      </c>
      <c r="D30" s="381">
        <f>D35-ABS(D31)</f>
        <v>0</v>
      </c>
      <c r="E30" s="382">
        <f>E35-ABS(E31)</f>
        <v>0</v>
      </c>
    </row>
    <row r="31" spans="1:5" ht="36.75" customHeight="1">
      <c r="A31" s="391" t="s">
        <v>315</v>
      </c>
      <c r="B31" s="392" t="s">
        <v>316</v>
      </c>
      <c r="C31" s="385">
        <f>C32</f>
        <v>4429150</v>
      </c>
      <c r="D31" s="385">
        <v>5840457</v>
      </c>
      <c r="E31" s="386">
        <v>3156530</v>
      </c>
    </row>
    <row r="32" spans="1:5" ht="27" customHeight="1">
      <c r="A32" s="391" t="s">
        <v>317</v>
      </c>
      <c r="B32" s="392" t="s">
        <v>318</v>
      </c>
      <c r="C32" s="385">
        <v>4429150</v>
      </c>
      <c r="D32" s="385">
        <v>5840457</v>
      </c>
      <c r="E32" s="386">
        <v>3156530</v>
      </c>
    </row>
    <row r="33" spans="1:5" ht="33" customHeight="1">
      <c r="A33" s="391" t="s">
        <v>319</v>
      </c>
      <c r="B33" s="392" t="s">
        <v>320</v>
      </c>
      <c r="C33" s="385">
        <v>4429150</v>
      </c>
      <c r="D33" s="385">
        <v>5840457</v>
      </c>
      <c r="E33" s="386">
        <v>3156530</v>
      </c>
    </row>
    <row r="34" spans="1:5" ht="35.25" customHeight="1">
      <c r="A34" s="391" t="s">
        <v>321</v>
      </c>
      <c r="B34" s="384" t="s">
        <v>322</v>
      </c>
      <c r="C34" s="385">
        <v>4429150</v>
      </c>
      <c r="D34" s="385">
        <v>5840457</v>
      </c>
      <c r="E34" s="385">
        <v>3156530</v>
      </c>
    </row>
    <row r="35" spans="1:5" ht="27" customHeight="1">
      <c r="A35" s="391" t="s">
        <v>323</v>
      </c>
      <c r="B35" s="392" t="s">
        <v>324</v>
      </c>
      <c r="C35" s="385">
        <v>4429150</v>
      </c>
      <c r="D35" s="385">
        <v>5840457</v>
      </c>
      <c r="E35" s="386">
        <v>3156530</v>
      </c>
    </row>
    <row r="36" spans="1:5" ht="27" customHeight="1">
      <c r="A36" s="383" t="s">
        <v>325</v>
      </c>
      <c r="B36" s="384" t="s">
        <v>326</v>
      </c>
      <c r="C36" s="385">
        <v>4429150</v>
      </c>
      <c r="D36" s="385">
        <v>5840457</v>
      </c>
      <c r="E36" s="386">
        <v>3156530</v>
      </c>
    </row>
    <row r="37" spans="1:5" ht="34.5" customHeight="1">
      <c r="A37" s="391" t="s">
        <v>327</v>
      </c>
      <c r="B37" s="392" t="s">
        <v>328</v>
      </c>
      <c r="C37" s="385">
        <v>4429150</v>
      </c>
      <c r="D37" s="385">
        <v>5840457</v>
      </c>
      <c r="E37" s="386">
        <v>3156530</v>
      </c>
    </row>
    <row r="38" spans="1:5" ht="31.5" customHeight="1" thickBot="1">
      <c r="A38" s="395" t="s">
        <v>329</v>
      </c>
      <c r="B38" s="396" t="s">
        <v>330</v>
      </c>
      <c r="C38" s="397">
        <v>4429150</v>
      </c>
      <c r="D38" s="397">
        <v>5840457</v>
      </c>
      <c r="E38" s="398">
        <v>3156530</v>
      </c>
    </row>
  </sheetData>
  <mergeCells count="4">
    <mergeCell ref="C3:E3"/>
    <mergeCell ref="A6:E6"/>
    <mergeCell ref="A7:E7"/>
    <mergeCell ref="A8:E8"/>
  </mergeCells>
  <phoneticPr fontId="0" type="noConversion"/>
  <pageMargins left="0.19685039370078741" right="0.19685039370078741" top="0.23622047244094491" bottom="0.19685039370078741" header="0.15748031496062992" footer="0.19685039370078741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31"/>
  <sheetViews>
    <sheetView showGridLines="0" zoomScale="80" zoomScaleNormal="80" workbookViewId="0">
      <selection activeCell="V6" sqref="V6"/>
    </sheetView>
  </sheetViews>
  <sheetFormatPr defaultRowHeight="12.75"/>
  <cols>
    <col min="1" max="1" width="0.5703125" style="1" customWidth="1"/>
    <col min="2" max="12" width="0" style="1" hidden="1" customWidth="1"/>
    <col min="13" max="13" width="53.5703125" style="1" customWidth="1"/>
    <col min="14" max="14" width="7.14062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85546875" style="1" customWidth="1"/>
    <col min="19" max="19" width="2.5703125" style="1" customWidth="1"/>
    <col min="20" max="20" width="4" style="1" customWidth="1"/>
    <col min="21" max="21" width="8.28515625" style="1" customWidth="1"/>
    <col min="22" max="22" width="7.7109375" style="1" customWidth="1"/>
    <col min="23" max="23" width="0" style="1" hidden="1" customWidth="1"/>
    <col min="24" max="24" width="18.140625" style="1" customWidth="1"/>
    <col min="25" max="25" width="14.7109375" style="1" customWidth="1"/>
    <col min="26" max="26" width="15.85546875" style="1" customWidth="1"/>
    <col min="27" max="27" width="2" style="1" customWidth="1"/>
    <col min="28" max="28" width="1.140625" style="1" customWidth="1"/>
    <col min="29" max="16384" width="9.140625" style="1"/>
  </cols>
  <sheetData>
    <row r="1" spans="1:28" ht="12.75" customHeight="1">
      <c r="A1" s="84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2"/>
      <c r="Z1" s="2"/>
      <c r="AA1" s="3"/>
      <c r="AB1" s="2"/>
    </row>
    <row r="2" spans="1:28" ht="12.75" customHeight="1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5" t="s">
        <v>611</v>
      </c>
      <c r="W2" s="83"/>
      <c r="X2" s="2"/>
      <c r="Y2" s="82"/>
      <c r="Z2" s="2"/>
      <c r="AA2" s="3"/>
      <c r="AB2" s="2"/>
    </row>
    <row r="3" spans="1:28" ht="12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5" t="s">
        <v>258</v>
      </c>
      <c r="W3" s="83"/>
      <c r="X3" s="2"/>
      <c r="Y3" s="82"/>
      <c r="Z3" s="2"/>
      <c r="AA3" s="3"/>
      <c r="AB3" s="2"/>
    </row>
    <row r="4" spans="1:28" ht="12.75" customHeight="1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5" t="s">
        <v>257</v>
      </c>
      <c r="W4" s="83"/>
      <c r="X4" s="2"/>
      <c r="Y4" s="82"/>
      <c r="Z4" s="3"/>
      <c r="AA4" s="3"/>
      <c r="AB4" s="2"/>
    </row>
    <row r="5" spans="1:28" ht="12.75" customHeight="1">
      <c r="A5" s="84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4"/>
      <c r="O5" s="4"/>
      <c r="P5" s="2"/>
      <c r="Q5" s="86"/>
      <c r="R5" s="88"/>
      <c r="S5" s="86"/>
      <c r="T5" s="86"/>
      <c r="U5" s="86"/>
      <c r="V5" s="85" t="s">
        <v>579</v>
      </c>
      <c r="W5" s="87"/>
      <c r="X5" s="2"/>
      <c r="Y5" s="86"/>
      <c r="Z5" s="80"/>
      <c r="AA5" s="3"/>
      <c r="AB5" s="2"/>
    </row>
    <row r="6" spans="1:28" ht="12.75" customHeight="1">
      <c r="A6" s="84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5" t="s">
        <v>116</v>
      </c>
      <c r="W6" s="83"/>
      <c r="X6" s="2"/>
      <c r="Y6" s="82"/>
      <c r="Z6" s="2"/>
      <c r="AA6" s="3"/>
      <c r="AB6" s="2"/>
    </row>
    <row r="7" spans="1:28" ht="12.75" customHeight="1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2"/>
      <c r="Z7" s="3"/>
      <c r="AA7" s="3"/>
      <c r="AB7" s="2"/>
    </row>
    <row r="8" spans="1:28" ht="12.75" customHeight="1">
      <c r="A8" s="7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3"/>
      <c r="AB8" s="2"/>
    </row>
    <row r="9" spans="1:28" ht="12.75" customHeight="1">
      <c r="A9" s="81" t="s">
        <v>73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3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9"/>
      <c r="AA9" s="3"/>
      <c r="AB9" s="2"/>
    </row>
    <row r="10" spans="1:28" s="541" customFormat="1" ht="12.75" customHeight="1">
      <c r="A10" s="81" t="s">
        <v>74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3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A10" s="3"/>
      <c r="AB10" s="540"/>
    </row>
    <row r="11" spans="1:28" ht="12.75" customHeight="1">
      <c r="A11" s="79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83"/>
      <c r="N11" s="78"/>
      <c r="O11" s="78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3"/>
      <c r="AB11" s="2"/>
    </row>
    <row r="12" spans="1:28" ht="12.75" customHeight="1" thickBot="1">
      <c r="A12" s="77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4"/>
      <c r="Z12" s="7" t="s">
        <v>256</v>
      </c>
      <c r="AA12" s="3"/>
      <c r="AB12" s="2"/>
    </row>
    <row r="13" spans="1:28" ht="43.5" customHeight="1" thickBot="1">
      <c r="A13" s="6"/>
      <c r="B13" s="129"/>
      <c r="C13" s="73"/>
      <c r="D13" s="73"/>
      <c r="E13" s="73"/>
      <c r="F13" s="73"/>
      <c r="G13" s="73"/>
      <c r="H13" s="73"/>
      <c r="I13" s="73"/>
      <c r="J13" s="73"/>
      <c r="K13" s="73"/>
      <c r="L13" s="72"/>
      <c r="M13" s="68" t="s">
        <v>255</v>
      </c>
      <c r="N13" s="70" t="s">
        <v>254</v>
      </c>
      <c r="O13" s="69" t="s">
        <v>253</v>
      </c>
      <c r="P13" s="69" t="s">
        <v>252</v>
      </c>
      <c r="Q13" s="71" t="s">
        <v>251</v>
      </c>
      <c r="R13" s="624" t="s">
        <v>250</v>
      </c>
      <c r="S13" s="624"/>
      <c r="T13" s="624"/>
      <c r="U13" s="624"/>
      <c r="V13" s="70" t="s">
        <v>249</v>
      </c>
      <c r="W13" s="69" t="s">
        <v>248</v>
      </c>
      <c r="X13" s="69" t="s">
        <v>618</v>
      </c>
      <c r="Y13" s="68" t="s">
        <v>622</v>
      </c>
      <c r="Z13" s="67" t="s">
        <v>71</v>
      </c>
      <c r="AA13" s="66"/>
      <c r="AB13" s="3"/>
    </row>
    <row r="14" spans="1:28" ht="12" customHeight="1">
      <c r="A14" s="58"/>
      <c r="B14" s="130"/>
      <c r="C14" s="65"/>
      <c r="D14" s="64"/>
      <c r="E14" s="63"/>
      <c r="F14" s="63"/>
      <c r="G14" s="63"/>
      <c r="H14" s="63"/>
      <c r="I14" s="63"/>
      <c r="J14" s="63"/>
      <c r="K14" s="63"/>
      <c r="L14" s="62"/>
      <c r="M14" s="59">
        <v>1</v>
      </c>
      <c r="N14" s="59">
        <v>2</v>
      </c>
      <c r="O14" s="59">
        <v>3</v>
      </c>
      <c r="P14" s="59">
        <v>4</v>
      </c>
      <c r="Q14" s="61">
        <v>5</v>
      </c>
      <c r="R14" s="625">
        <v>5</v>
      </c>
      <c r="S14" s="625"/>
      <c r="T14" s="625"/>
      <c r="U14" s="625"/>
      <c r="V14" s="60">
        <v>6</v>
      </c>
      <c r="W14" s="59">
        <v>7</v>
      </c>
      <c r="X14" s="59">
        <v>7</v>
      </c>
      <c r="Y14" s="59">
        <v>8</v>
      </c>
      <c r="Z14" s="59">
        <v>9</v>
      </c>
      <c r="AA14" s="58"/>
      <c r="AB14" s="3"/>
    </row>
    <row r="15" spans="1:28" ht="51.75" customHeight="1">
      <c r="A15" s="22"/>
      <c r="B15" s="21"/>
      <c r="C15" s="626" t="s">
        <v>247</v>
      </c>
      <c r="D15" s="627"/>
      <c r="E15" s="627"/>
      <c r="F15" s="627"/>
      <c r="G15" s="627"/>
      <c r="H15" s="627"/>
      <c r="I15" s="627"/>
      <c r="J15" s="627"/>
      <c r="K15" s="627"/>
      <c r="L15" s="627"/>
      <c r="M15" s="628"/>
      <c r="N15" s="57">
        <v>47</v>
      </c>
      <c r="O15" s="56" t="s">
        <v>119</v>
      </c>
      <c r="P15" s="55" t="s">
        <v>119</v>
      </c>
      <c r="Q15" s="13" t="s">
        <v>119</v>
      </c>
      <c r="R15" s="53" t="s">
        <v>119</v>
      </c>
      <c r="S15" s="54" t="s">
        <v>119</v>
      </c>
      <c r="T15" s="53" t="s">
        <v>119</v>
      </c>
      <c r="U15" s="52" t="s">
        <v>119</v>
      </c>
      <c r="V15" s="51" t="s">
        <v>119</v>
      </c>
      <c r="W15" s="8"/>
      <c r="X15" s="141"/>
      <c r="Y15" s="141"/>
      <c r="Z15" s="142"/>
      <c r="AA15" s="7"/>
      <c r="AB15" s="3"/>
    </row>
    <row r="16" spans="1:28" ht="23.25" customHeight="1">
      <c r="A16" s="22"/>
      <c r="B16" s="21"/>
      <c r="C16" s="131"/>
      <c r="D16" s="629" t="s">
        <v>246</v>
      </c>
      <c r="E16" s="630"/>
      <c r="F16" s="630"/>
      <c r="G16" s="630"/>
      <c r="H16" s="630"/>
      <c r="I16" s="630"/>
      <c r="J16" s="630"/>
      <c r="K16" s="630"/>
      <c r="L16" s="630"/>
      <c r="M16" s="631"/>
      <c r="N16" s="50">
        <v>47</v>
      </c>
      <c r="O16" s="49">
        <v>1</v>
      </c>
      <c r="P16" s="48" t="s">
        <v>119</v>
      </c>
      <c r="Q16" s="13" t="s">
        <v>119</v>
      </c>
      <c r="R16" s="46" t="s">
        <v>119</v>
      </c>
      <c r="S16" s="47" t="s">
        <v>119</v>
      </c>
      <c r="T16" s="46" t="s">
        <v>119</v>
      </c>
      <c r="U16" s="45" t="s">
        <v>119</v>
      </c>
      <c r="V16" s="44" t="s">
        <v>119</v>
      </c>
      <c r="W16" s="8"/>
      <c r="X16" s="143">
        <f>X17+X22+X42+X45+X34</f>
        <v>2255001.2800000003</v>
      </c>
      <c r="Y16" s="143">
        <f>Y17+Y22+Y42</f>
        <v>1272306.1000000001</v>
      </c>
      <c r="Z16" s="144">
        <f>Z17+Z22+Z42</f>
        <v>1131932.3</v>
      </c>
      <c r="AA16" s="7"/>
      <c r="AB16" s="3"/>
    </row>
    <row r="17" spans="1:28" ht="54" customHeight="1">
      <c r="A17" s="22"/>
      <c r="B17" s="21"/>
      <c r="C17" s="132"/>
      <c r="D17" s="31"/>
      <c r="E17" s="634" t="s">
        <v>245</v>
      </c>
      <c r="F17" s="635"/>
      <c r="G17" s="635"/>
      <c r="H17" s="635"/>
      <c r="I17" s="635"/>
      <c r="J17" s="635"/>
      <c r="K17" s="635"/>
      <c r="L17" s="635"/>
      <c r="M17" s="636"/>
      <c r="N17" s="94">
        <v>47</v>
      </c>
      <c r="O17" s="95">
        <v>1</v>
      </c>
      <c r="P17" s="96">
        <v>2</v>
      </c>
      <c r="Q17" s="97" t="s">
        <v>119</v>
      </c>
      <c r="R17" s="98" t="s">
        <v>119</v>
      </c>
      <c r="S17" s="99" t="s">
        <v>119</v>
      </c>
      <c r="T17" s="98" t="s">
        <v>119</v>
      </c>
      <c r="U17" s="100" t="s">
        <v>119</v>
      </c>
      <c r="V17" s="101" t="s">
        <v>119</v>
      </c>
      <c r="W17" s="102"/>
      <c r="X17" s="145">
        <f>X18</f>
        <v>534442</v>
      </c>
      <c r="Y17" s="145">
        <f>Y18</f>
        <v>450000</v>
      </c>
      <c r="Z17" s="146">
        <f>Z18</f>
        <v>400000</v>
      </c>
      <c r="AA17" s="7"/>
      <c r="AB17" s="3"/>
    </row>
    <row r="18" spans="1:28" ht="67.5" customHeight="1">
      <c r="A18" s="22"/>
      <c r="B18" s="21"/>
      <c r="C18" s="132"/>
      <c r="D18" s="20"/>
      <c r="E18" s="30"/>
      <c r="F18" s="619" t="s">
        <v>4</v>
      </c>
      <c r="G18" s="619"/>
      <c r="H18" s="619"/>
      <c r="I18" s="620"/>
      <c r="J18" s="620"/>
      <c r="K18" s="620"/>
      <c r="L18" s="620"/>
      <c r="M18" s="621"/>
      <c r="N18" s="29">
        <v>47</v>
      </c>
      <c r="O18" s="28">
        <v>1</v>
      </c>
      <c r="P18" s="27">
        <v>2</v>
      </c>
      <c r="Q18" s="13" t="s">
        <v>222</v>
      </c>
      <c r="R18" s="25">
        <v>86</v>
      </c>
      <c r="S18" s="26" t="s">
        <v>123</v>
      </c>
      <c r="T18" s="25" t="s">
        <v>122</v>
      </c>
      <c r="U18" s="24" t="s">
        <v>121</v>
      </c>
      <c r="V18" s="23" t="s">
        <v>119</v>
      </c>
      <c r="W18" s="8"/>
      <c r="X18" s="147">
        <f>X20</f>
        <v>534442</v>
      </c>
      <c r="Y18" s="147">
        <f>SUM(Y19)</f>
        <v>450000</v>
      </c>
      <c r="Z18" s="148">
        <f>SUM(Z19)</f>
        <v>400000</v>
      </c>
      <c r="AA18" s="7"/>
      <c r="AB18" s="3"/>
    </row>
    <row r="19" spans="1:28" ht="67.5" customHeight="1">
      <c r="A19" s="22"/>
      <c r="B19" s="21"/>
      <c r="C19" s="132"/>
      <c r="D19" s="20"/>
      <c r="E19" s="30"/>
      <c r="F19" s="17"/>
      <c r="G19" s="17"/>
      <c r="H19" s="17"/>
      <c r="I19" s="208"/>
      <c r="J19" s="208"/>
      <c r="K19" s="208"/>
      <c r="L19" s="208"/>
      <c r="M19" s="37" t="s">
        <v>241</v>
      </c>
      <c r="N19" s="29">
        <v>47</v>
      </c>
      <c r="O19" s="28">
        <v>1</v>
      </c>
      <c r="P19" s="27">
        <v>2</v>
      </c>
      <c r="Q19" s="13"/>
      <c r="R19" s="25">
        <v>86</v>
      </c>
      <c r="S19" s="26">
        <v>0</v>
      </c>
      <c r="T19" s="25">
        <v>1</v>
      </c>
      <c r="U19" s="24">
        <v>0</v>
      </c>
      <c r="V19" s="23"/>
      <c r="W19" s="8"/>
      <c r="X19" s="147">
        <f>SUM(X20)</f>
        <v>534442</v>
      </c>
      <c r="Y19" s="147">
        <f>SUM(Y20)</f>
        <v>450000</v>
      </c>
      <c r="Z19" s="148">
        <f>SUM(Z20)</f>
        <v>400000</v>
      </c>
      <c r="AA19" s="7"/>
      <c r="AB19" s="3"/>
    </row>
    <row r="20" spans="1:28" ht="35.25" customHeight="1">
      <c r="A20" s="22"/>
      <c r="B20" s="21"/>
      <c r="C20" s="132"/>
      <c r="D20" s="20"/>
      <c r="E20" s="19"/>
      <c r="F20" s="17"/>
      <c r="G20" s="17"/>
      <c r="H20" s="17"/>
      <c r="I20" s="619" t="s">
        <v>11</v>
      </c>
      <c r="J20" s="620"/>
      <c r="K20" s="620"/>
      <c r="L20" s="620"/>
      <c r="M20" s="621"/>
      <c r="N20" s="29">
        <v>47</v>
      </c>
      <c r="O20" s="28">
        <v>1</v>
      </c>
      <c r="P20" s="27">
        <v>2</v>
      </c>
      <c r="Q20" s="13" t="s">
        <v>244</v>
      </c>
      <c r="R20" s="25">
        <v>86</v>
      </c>
      <c r="S20" s="26" t="s">
        <v>123</v>
      </c>
      <c r="T20" s="25">
        <v>1</v>
      </c>
      <c r="U20" s="24">
        <v>0</v>
      </c>
      <c r="V20" s="23" t="s">
        <v>119</v>
      </c>
      <c r="W20" s="8"/>
      <c r="X20" s="147">
        <f>X21</f>
        <v>534442</v>
      </c>
      <c r="Y20" s="147">
        <f>Y21</f>
        <v>450000</v>
      </c>
      <c r="Z20" s="148">
        <f>SUM(Z21)</f>
        <v>400000</v>
      </c>
      <c r="AA20" s="7"/>
      <c r="AB20" s="3"/>
    </row>
    <row r="21" spans="1:28" ht="37.5" customHeight="1">
      <c r="A21" s="22"/>
      <c r="B21" s="21"/>
      <c r="C21" s="132"/>
      <c r="D21" s="20"/>
      <c r="E21" s="38"/>
      <c r="F21" s="37"/>
      <c r="G21" s="37"/>
      <c r="H21" s="37"/>
      <c r="I21" s="36"/>
      <c r="J21" s="622" t="s">
        <v>230</v>
      </c>
      <c r="K21" s="622"/>
      <c r="L21" s="622"/>
      <c r="M21" s="623"/>
      <c r="N21" s="16">
        <v>47</v>
      </c>
      <c r="O21" s="15">
        <v>1</v>
      </c>
      <c r="P21" s="14">
        <v>2</v>
      </c>
      <c r="Q21" s="13" t="s">
        <v>244</v>
      </c>
      <c r="R21" s="11">
        <v>86</v>
      </c>
      <c r="S21" s="12" t="s">
        <v>123</v>
      </c>
      <c r="T21" s="11">
        <v>1</v>
      </c>
      <c r="U21" s="10" t="s">
        <v>243</v>
      </c>
      <c r="V21" s="9" t="s">
        <v>229</v>
      </c>
      <c r="W21" s="8"/>
      <c r="X21" s="149">
        <v>534442</v>
      </c>
      <c r="Y21" s="149">
        <v>450000</v>
      </c>
      <c r="Z21" s="150">
        <v>400000</v>
      </c>
      <c r="AA21" s="7"/>
      <c r="AB21" s="3"/>
    </row>
    <row r="22" spans="1:28" ht="66" customHeight="1">
      <c r="A22" s="22"/>
      <c r="B22" s="21"/>
      <c r="C22" s="132"/>
      <c r="D22" s="20"/>
      <c r="E22" s="634" t="s">
        <v>242</v>
      </c>
      <c r="F22" s="635"/>
      <c r="G22" s="635"/>
      <c r="H22" s="635"/>
      <c r="I22" s="635"/>
      <c r="J22" s="639"/>
      <c r="K22" s="639"/>
      <c r="L22" s="639"/>
      <c r="M22" s="640"/>
      <c r="N22" s="103">
        <v>47</v>
      </c>
      <c r="O22" s="104">
        <v>1</v>
      </c>
      <c r="P22" s="105">
        <v>4</v>
      </c>
      <c r="Q22" s="97" t="s">
        <v>119</v>
      </c>
      <c r="R22" s="133" t="s">
        <v>119</v>
      </c>
      <c r="S22" s="134" t="s">
        <v>119</v>
      </c>
      <c r="T22" s="133" t="s">
        <v>119</v>
      </c>
      <c r="U22" s="135" t="s">
        <v>119</v>
      </c>
      <c r="V22" s="106" t="s">
        <v>119</v>
      </c>
      <c r="W22" s="102"/>
      <c r="X22" s="145">
        <f>X23</f>
        <v>1709647.28</v>
      </c>
      <c r="Y22" s="145">
        <f>Y23</f>
        <v>822306.1</v>
      </c>
      <c r="Z22" s="146">
        <f t="shared" ref="Y22:Z24" si="0">Z23</f>
        <v>731932.3</v>
      </c>
      <c r="AA22" s="7"/>
      <c r="AB22" s="3"/>
    </row>
    <row r="23" spans="1:28" ht="64.5" customHeight="1">
      <c r="A23" s="22"/>
      <c r="B23" s="21"/>
      <c r="C23" s="132"/>
      <c r="D23" s="20"/>
      <c r="E23" s="30"/>
      <c r="F23" s="619" t="s">
        <v>4</v>
      </c>
      <c r="G23" s="619"/>
      <c r="H23" s="620"/>
      <c r="I23" s="620"/>
      <c r="J23" s="620"/>
      <c r="K23" s="620"/>
      <c r="L23" s="620"/>
      <c r="M23" s="621"/>
      <c r="N23" s="29">
        <v>47</v>
      </c>
      <c r="O23" s="28">
        <v>1</v>
      </c>
      <c r="P23" s="27">
        <v>4</v>
      </c>
      <c r="Q23" s="13" t="s">
        <v>234</v>
      </c>
      <c r="R23" s="25" t="s">
        <v>227</v>
      </c>
      <c r="S23" s="26" t="s">
        <v>123</v>
      </c>
      <c r="T23" s="25" t="s">
        <v>122</v>
      </c>
      <c r="U23" s="24" t="s">
        <v>121</v>
      </c>
      <c r="V23" s="23" t="s">
        <v>119</v>
      </c>
      <c r="W23" s="8"/>
      <c r="X23" s="147">
        <f>X24+X30</f>
        <v>1709647.28</v>
      </c>
      <c r="Y23" s="147">
        <f t="shared" si="0"/>
        <v>822306.1</v>
      </c>
      <c r="Z23" s="148">
        <f t="shared" si="0"/>
        <v>731932.3</v>
      </c>
      <c r="AA23" s="7"/>
      <c r="AB23" s="3"/>
    </row>
    <row r="24" spans="1:28" ht="35.25" customHeight="1">
      <c r="A24" s="22"/>
      <c r="B24" s="21"/>
      <c r="C24" s="132"/>
      <c r="D24" s="20"/>
      <c r="E24" s="19"/>
      <c r="F24" s="17"/>
      <c r="G24" s="17"/>
      <c r="H24" s="619" t="s">
        <v>241</v>
      </c>
      <c r="I24" s="620"/>
      <c r="J24" s="620"/>
      <c r="K24" s="620"/>
      <c r="L24" s="620"/>
      <c r="M24" s="621"/>
      <c r="N24" s="29">
        <v>47</v>
      </c>
      <c r="O24" s="28">
        <v>1</v>
      </c>
      <c r="P24" s="27">
        <v>4</v>
      </c>
      <c r="Q24" s="13" t="s">
        <v>240</v>
      </c>
      <c r="R24" s="25" t="s">
        <v>227</v>
      </c>
      <c r="S24" s="26" t="s">
        <v>123</v>
      </c>
      <c r="T24" s="25" t="s">
        <v>125</v>
      </c>
      <c r="U24" s="24" t="s">
        <v>121</v>
      </c>
      <c r="V24" s="23" t="s">
        <v>119</v>
      </c>
      <c r="W24" s="8"/>
      <c r="X24" s="147">
        <f>X25+X28</f>
        <v>1707397.28</v>
      </c>
      <c r="Y24" s="147">
        <f t="shared" si="0"/>
        <v>822306.1</v>
      </c>
      <c r="Z24" s="148">
        <f t="shared" si="0"/>
        <v>731932.3</v>
      </c>
      <c r="AA24" s="7"/>
      <c r="AB24" s="3"/>
    </row>
    <row r="25" spans="1:28" ht="23.25" customHeight="1">
      <c r="A25" s="22"/>
      <c r="B25" s="21"/>
      <c r="C25" s="132"/>
      <c r="D25" s="20"/>
      <c r="E25" s="19"/>
      <c r="F25" s="18"/>
      <c r="G25" s="18"/>
      <c r="H25" s="17"/>
      <c r="I25" s="619" t="s">
        <v>239</v>
      </c>
      <c r="J25" s="620"/>
      <c r="K25" s="620"/>
      <c r="L25" s="620"/>
      <c r="M25" s="621"/>
      <c r="N25" s="29">
        <v>47</v>
      </c>
      <c r="O25" s="28">
        <v>1</v>
      </c>
      <c r="P25" s="27">
        <v>4</v>
      </c>
      <c r="Q25" s="13" t="s">
        <v>238</v>
      </c>
      <c r="R25" s="25" t="s">
        <v>227</v>
      </c>
      <c r="S25" s="26" t="s">
        <v>123</v>
      </c>
      <c r="T25" s="25" t="s">
        <v>125</v>
      </c>
      <c r="U25" s="24" t="s">
        <v>237</v>
      </c>
      <c r="V25" s="23" t="s">
        <v>119</v>
      </c>
      <c r="W25" s="8"/>
      <c r="X25" s="147">
        <f>X26+X27</f>
        <v>1672397.28</v>
      </c>
      <c r="Y25" s="147">
        <f>Y26+Y27</f>
        <v>822306.1</v>
      </c>
      <c r="Z25" s="148">
        <f>Z26+Z27</f>
        <v>731932.3</v>
      </c>
      <c r="AA25" s="7"/>
      <c r="AB25" s="3"/>
    </row>
    <row r="26" spans="1:28" ht="50.25" customHeight="1">
      <c r="A26" s="22"/>
      <c r="B26" s="21"/>
      <c r="C26" s="132"/>
      <c r="D26" s="20"/>
      <c r="E26" s="19"/>
      <c r="F26" s="18"/>
      <c r="G26" s="18"/>
      <c r="H26" s="18"/>
      <c r="I26" s="17"/>
      <c r="J26" s="637" t="s">
        <v>230</v>
      </c>
      <c r="K26" s="637"/>
      <c r="L26" s="637"/>
      <c r="M26" s="638"/>
      <c r="N26" s="29">
        <v>47</v>
      </c>
      <c r="O26" s="28">
        <v>1</v>
      </c>
      <c r="P26" s="27">
        <v>4</v>
      </c>
      <c r="Q26" s="13" t="s">
        <v>238</v>
      </c>
      <c r="R26" s="25" t="s">
        <v>227</v>
      </c>
      <c r="S26" s="26" t="s">
        <v>123</v>
      </c>
      <c r="T26" s="25" t="s">
        <v>125</v>
      </c>
      <c r="U26" s="24" t="s">
        <v>237</v>
      </c>
      <c r="V26" s="23" t="s">
        <v>229</v>
      </c>
      <c r="W26" s="8"/>
      <c r="X26" s="151">
        <v>1215558</v>
      </c>
      <c r="Y26" s="151">
        <v>735299.9</v>
      </c>
      <c r="Z26" s="152">
        <v>700000</v>
      </c>
      <c r="AA26" s="7"/>
      <c r="AB26" s="3"/>
    </row>
    <row r="27" spans="1:28" ht="51.75" customHeight="1">
      <c r="A27" s="22"/>
      <c r="B27" s="21"/>
      <c r="C27" s="132"/>
      <c r="D27" s="39"/>
      <c r="E27" s="38"/>
      <c r="F27" s="37"/>
      <c r="G27" s="37"/>
      <c r="H27" s="37"/>
      <c r="I27" s="36"/>
      <c r="J27" s="476"/>
      <c r="K27" s="476"/>
      <c r="L27" s="476"/>
      <c r="M27" s="477" t="s">
        <v>165</v>
      </c>
      <c r="N27" s="29">
        <v>47</v>
      </c>
      <c r="O27" s="28">
        <v>1</v>
      </c>
      <c r="P27" s="27">
        <v>4</v>
      </c>
      <c r="Q27" s="13"/>
      <c r="R27" s="25">
        <v>86</v>
      </c>
      <c r="S27" s="26">
        <v>0</v>
      </c>
      <c r="T27" s="25">
        <v>1</v>
      </c>
      <c r="U27" s="24">
        <v>10002</v>
      </c>
      <c r="V27" s="23">
        <v>240</v>
      </c>
      <c r="W27" s="8"/>
      <c r="X27" s="151">
        <v>456839.28</v>
      </c>
      <c r="Y27" s="151">
        <v>87006.2</v>
      </c>
      <c r="Z27" s="152">
        <v>31932.3</v>
      </c>
      <c r="AA27" s="7"/>
      <c r="AB27" s="3"/>
    </row>
    <row r="28" spans="1:28" ht="51.75" customHeight="1">
      <c r="A28" s="22"/>
      <c r="B28" s="21"/>
      <c r="C28" s="132"/>
      <c r="D28" s="39"/>
      <c r="E28" s="38"/>
      <c r="F28" s="37"/>
      <c r="G28" s="37"/>
      <c r="H28" s="37"/>
      <c r="I28" s="36"/>
      <c r="J28" s="476"/>
      <c r="K28" s="476"/>
      <c r="L28" s="476"/>
      <c r="M28" s="477" t="s">
        <v>3</v>
      </c>
      <c r="N28" s="29">
        <v>47</v>
      </c>
      <c r="O28" s="28">
        <v>1</v>
      </c>
      <c r="P28" s="27">
        <v>4</v>
      </c>
      <c r="Q28" s="13"/>
      <c r="R28" s="25">
        <v>86</v>
      </c>
      <c r="S28" s="26">
        <v>0</v>
      </c>
      <c r="T28" s="25">
        <v>17</v>
      </c>
      <c r="U28" s="24">
        <v>88888</v>
      </c>
      <c r="V28" s="23"/>
      <c r="W28" s="8"/>
      <c r="X28" s="485">
        <f>SUM(X29)</f>
        <v>35000</v>
      </c>
      <c r="Y28" s="485">
        <f>SUM(Y29)</f>
        <v>0</v>
      </c>
      <c r="Z28" s="486">
        <f>SUM(Z29)</f>
        <v>0</v>
      </c>
      <c r="AA28" s="7"/>
      <c r="AB28" s="3"/>
    </row>
    <row r="29" spans="1:28" ht="51.75" customHeight="1">
      <c r="A29" s="22"/>
      <c r="B29" s="21"/>
      <c r="C29" s="132"/>
      <c r="D29" s="39"/>
      <c r="E29" s="38"/>
      <c r="F29" s="37"/>
      <c r="G29" s="37"/>
      <c r="H29" s="37"/>
      <c r="I29" s="36"/>
      <c r="J29" s="476"/>
      <c r="K29" s="476"/>
      <c r="L29" s="476"/>
      <c r="M29" s="477" t="s">
        <v>230</v>
      </c>
      <c r="N29" s="29">
        <v>47</v>
      </c>
      <c r="O29" s="28">
        <v>1</v>
      </c>
      <c r="P29" s="27">
        <v>4</v>
      </c>
      <c r="Q29" s="13"/>
      <c r="R29" s="25">
        <v>86</v>
      </c>
      <c r="S29" s="26">
        <v>0</v>
      </c>
      <c r="T29" s="25">
        <v>17</v>
      </c>
      <c r="U29" s="24">
        <v>88888</v>
      </c>
      <c r="V29" s="23">
        <v>120</v>
      </c>
      <c r="W29" s="8"/>
      <c r="X29" s="151">
        <v>35000</v>
      </c>
      <c r="Y29" s="151">
        <v>0</v>
      </c>
      <c r="Z29" s="152">
        <v>0</v>
      </c>
      <c r="AA29" s="7"/>
      <c r="AB29" s="3"/>
    </row>
    <row r="30" spans="1:28" ht="69.75" customHeight="1">
      <c r="A30" s="22"/>
      <c r="B30" s="21"/>
      <c r="C30" s="132"/>
      <c r="D30" s="39"/>
      <c r="E30" s="38"/>
      <c r="F30" s="37"/>
      <c r="G30" s="37"/>
      <c r="H30" s="37"/>
      <c r="I30" s="36"/>
      <c r="J30" s="476"/>
      <c r="K30" s="476"/>
      <c r="L30" s="476"/>
      <c r="M30" s="477" t="s">
        <v>83</v>
      </c>
      <c r="N30" s="29">
        <v>47</v>
      </c>
      <c r="O30" s="28">
        <v>1</v>
      </c>
      <c r="P30" s="27">
        <v>4</v>
      </c>
      <c r="Q30" s="13"/>
      <c r="R30" s="25">
        <v>86</v>
      </c>
      <c r="S30" s="26">
        <v>0</v>
      </c>
      <c r="T30" s="25">
        <v>10</v>
      </c>
      <c r="U30" s="24">
        <v>0</v>
      </c>
      <c r="V30" s="23"/>
      <c r="W30" s="8"/>
      <c r="X30" s="485">
        <f t="shared" ref="X30:Z31" si="1">SUM(X31)</f>
        <v>2250</v>
      </c>
      <c r="Y30" s="485">
        <f t="shared" si="1"/>
        <v>0</v>
      </c>
      <c r="Z30" s="486">
        <f t="shared" si="1"/>
        <v>0</v>
      </c>
      <c r="AA30" s="7"/>
      <c r="AB30" s="3"/>
    </row>
    <row r="31" spans="1:28" ht="69.75" customHeight="1">
      <c r="A31" s="22"/>
      <c r="B31" s="21"/>
      <c r="C31" s="132"/>
      <c r="D31" s="39"/>
      <c r="E31" s="38"/>
      <c r="F31" s="37"/>
      <c r="G31" s="37"/>
      <c r="H31" s="37"/>
      <c r="I31" s="36"/>
      <c r="J31" s="476"/>
      <c r="K31" s="476"/>
      <c r="L31" s="476"/>
      <c r="M31" s="477" t="s">
        <v>82</v>
      </c>
      <c r="N31" s="29">
        <v>47</v>
      </c>
      <c r="O31" s="28">
        <v>1</v>
      </c>
      <c r="P31" s="27">
        <v>4</v>
      </c>
      <c r="Q31" s="13"/>
      <c r="R31" s="25">
        <v>86</v>
      </c>
      <c r="S31" s="26">
        <v>0</v>
      </c>
      <c r="T31" s="25">
        <v>10</v>
      </c>
      <c r="U31" s="24">
        <v>10040</v>
      </c>
      <c r="V31" s="23"/>
      <c r="W31" s="8"/>
      <c r="X31" s="485">
        <f t="shared" si="1"/>
        <v>2250</v>
      </c>
      <c r="Y31" s="485">
        <f t="shared" si="1"/>
        <v>0</v>
      </c>
      <c r="Z31" s="486">
        <f t="shared" si="1"/>
        <v>0</v>
      </c>
      <c r="AA31" s="7"/>
      <c r="AB31" s="3"/>
    </row>
    <row r="32" spans="1:28" ht="42" customHeight="1">
      <c r="A32" s="22"/>
      <c r="B32" s="21"/>
      <c r="C32" s="132"/>
      <c r="D32" s="39"/>
      <c r="E32" s="38"/>
      <c r="F32" s="37"/>
      <c r="G32" s="37"/>
      <c r="H32" s="37"/>
      <c r="I32" s="36"/>
      <c r="J32" s="476"/>
      <c r="K32" s="476"/>
      <c r="L32" s="476"/>
      <c r="M32" s="477" t="s">
        <v>495</v>
      </c>
      <c r="N32" s="29">
        <v>47</v>
      </c>
      <c r="O32" s="28">
        <v>1</v>
      </c>
      <c r="P32" s="27">
        <v>4</v>
      </c>
      <c r="Q32" s="13"/>
      <c r="R32" s="25">
        <v>86</v>
      </c>
      <c r="S32" s="26">
        <v>0</v>
      </c>
      <c r="T32" s="25">
        <v>10</v>
      </c>
      <c r="U32" s="24">
        <v>10040</v>
      </c>
      <c r="V32" s="23">
        <v>540</v>
      </c>
      <c r="W32" s="8"/>
      <c r="X32" s="151">
        <v>2250</v>
      </c>
      <c r="Y32" s="151">
        <v>0</v>
      </c>
      <c r="Z32" s="152">
        <v>0</v>
      </c>
      <c r="AA32" s="7"/>
      <c r="AB32" s="3"/>
    </row>
    <row r="33" spans="1:28" ht="55.5" customHeight="1">
      <c r="A33" s="22"/>
      <c r="B33" s="21"/>
      <c r="C33" s="132"/>
      <c r="D33" s="39"/>
      <c r="E33" s="38"/>
      <c r="F33" s="37"/>
      <c r="G33" s="37"/>
      <c r="H33" s="37"/>
      <c r="I33" s="36"/>
      <c r="J33" s="476"/>
      <c r="K33" s="476"/>
      <c r="L33" s="476"/>
      <c r="M33" s="517" t="s">
        <v>14</v>
      </c>
      <c r="N33" s="29">
        <v>47</v>
      </c>
      <c r="O33" s="28">
        <v>1</v>
      </c>
      <c r="P33" s="27">
        <v>6</v>
      </c>
      <c r="Q33" s="13"/>
      <c r="R33" s="25"/>
      <c r="S33" s="26"/>
      <c r="T33" s="25"/>
      <c r="U33" s="24"/>
      <c r="V33" s="23"/>
      <c r="W33" s="8"/>
      <c r="X33" s="485">
        <f>SUM(X34)</f>
        <v>7152</v>
      </c>
      <c r="Y33" s="485">
        <v>0</v>
      </c>
      <c r="Z33" s="486">
        <v>0</v>
      </c>
      <c r="AA33" s="7"/>
      <c r="AB33" s="3"/>
    </row>
    <row r="34" spans="1:28" ht="51.75" customHeight="1">
      <c r="A34" s="22"/>
      <c r="B34" s="21"/>
      <c r="C34" s="132"/>
      <c r="D34" s="39"/>
      <c r="E34" s="38"/>
      <c r="F34" s="37"/>
      <c r="G34" s="37"/>
      <c r="H34" s="37"/>
      <c r="I34" s="36"/>
      <c r="J34" s="476"/>
      <c r="K34" s="476"/>
      <c r="L34" s="476"/>
      <c r="M34" s="477" t="s">
        <v>223</v>
      </c>
      <c r="N34" s="29">
        <v>47</v>
      </c>
      <c r="O34" s="28">
        <v>1</v>
      </c>
      <c r="P34" s="27">
        <v>6</v>
      </c>
      <c r="Q34" s="13"/>
      <c r="R34" s="25">
        <v>75</v>
      </c>
      <c r="S34" s="26">
        <v>0</v>
      </c>
      <c r="T34" s="25">
        <v>0</v>
      </c>
      <c r="U34" s="24">
        <v>0</v>
      </c>
      <c r="V34" s="23"/>
      <c r="W34" s="8"/>
      <c r="X34" s="485">
        <f>SUM(X35)</f>
        <v>7152</v>
      </c>
      <c r="Y34" s="485">
        <v>0</v>
      </c>
      <c r="Z34" s="486">
        <v>0</v>
      </c>
      <c r="AA34" s="7"/>
      <c r="AB34" s="3"/>
    </row>
    <row r="35" spans="1:28" ht="103.5" customHeight="1">
      <c r="A35" s="22"/>
      <c r="B35" s="21"/>
      <c r="C35" s="132"/>
      <c r="D35" s="39"/>
      <c r="E35" s="38"/>
      <c r="F35" s="37"/>
      <c r="G35" s="37"/>
      <c r="H35" s="37"/>
      <c r="I35" s="36"/>
      <c r="J35" s="476"/>
      <c r="K35" s="476"/>
      <c r="L35" s="476"/>
      <c r="M35" s="477" t="s">
        <v>51</v>
      </c>
      <c r="N35" s="29">
        <v>47</v>
      </c>
      <c r="O35" s="28">
        <v>1</v>
      </c>
      <c r="P35" s="27">
        <v>6</v>
      </c>
      <c r="Q35" s="13"/>
      <c r="R35" s="25">
        <v>75</v>
      </c>
      <c r="S35" s="26">
        <v>0</v>
      </c>
      <c r="T35" s="25">
        <v>0</v>
      </c>
      <c r="U35" s="24">
        <v>61002</v>
      </c>
      <c r="V35" s="23"/>
      <c r="W35" s="8"/>
      <c r="X35" s="485">
        <f>SUM(X36)</f>
        <v>7152</v>
      </c>
      <c r="Y35" s="485">
        <v>0</v>
      </c>
      <c r="Z35" s="486">
        <v>0</v>
      </c>
      <c r="AA35" s="7"/>
      <c r="AB35" s="3"/>
    </row>
    <row r="36" spans="1:28" ht="51.75" customHeight="1">
      <c r="A36" s="22"/>
      <c r="B36" s="21"/>
      <c r="C36" s="132"/>
      <c r="D36" s="39"/>
      <c r="E36" s="38"/>
      <c r="F36" s="37"/>
      <c r="G36" s="37"/>
      <c r="H36" s="37"/>
      <c r="I36" s="36"/>
      <c r="J36" s="476"/>
      <c r="K36" s="476"/>
      <c r="L36" s="476"/>
      <c r="M36" s="477" t="s">
        <v>15</v>
      </c>
      <c r="N36" s="29">
        <v>47</v>
      </c>
      <c r="O36" s="28">
        <v>1</v>
      </c>
      <c r="P36" s="27">
        <v>6</v>
      </c>
      <c r="Q36" s="13"/>
      <c r="R36" s="25">
        <v>75</v>
      </c>
      <c r="S36" s="26">
        <v>0</v>
      </c>
      <c r="T36" s="25">
        <v>0</v>
      </c>
      <c r="U36" s="24">
        <v>61002</v>
      </c>
      <c r="V36" s="23">
        <v>540</v>
      </c>
      <c r="W36" s="8"/>
      <c r="X36" s="151">
        <v>7152</v>
      </c>
      <c r="Y36" s="151">
        <v>0</v>
      </c>
      <c r="Z36" s="152">
        <v>0</v>
      </c>
      <c r="AA36" s="7"/>
      <c r="AB36" s="3"/>
    </row>
    <row r="37" spans="1:28" ht="51.75" customHeight="1">
      <c r="A37" s="22"/>
      <c r="B37" s="21"/>
      <c r="C37" s="132"/>
      <c r="D37" s="39"/>
      <c r="E37" s="38"/>
      <c r="F37" s="37"/>
      <c r="G37" s="37"/>
      <c r="H37" s="37"/>
      <c r="I37" s="36"/>
      <c r="J37" s="476"/>
      <c r="K37" s="476"/>
      <c r="L37" s="476"/>
      <c r="M37" s="477" t="s">
        <v>223</v>
      </c>
      <c r="N37" s="29">
        <v>47</v>
      </c>
      <c r="O37" s="28">
        <v>1</v>
      </c>
      <c r="P37" s="27">
        <v>7</v>
      </c>
      <c r="Q37" s="13"/>
      <c r="R37" s="25">
        <v>75</v>
      </c>
      <c r="S37" s="26">
        <v>0</v>
      </c>
      <c r="T37" s="25">
        <v>0</v>
      </c>
      <c r="U37" s="24">
        <v>0</v>
      </c>
      <c r="V37" s="23"/>
      <c r="W37" s="8"/>
      <c r="X37" s="485">
        <f>SUM(X38)</f>
        <v>50000</v>
      </c>
      <c r="Y37" s="485">
        <v>0</v>
      </c>
      <c r="Z37" s="486">
        <v>0</v>
      </c>
      <c r="AA37" s="7"/>
      <c r="AB37" s="3"/>
    </row>
    <row r="38" spans="1:28" ht="51.75" customHeight="1">
      <c r="A38" s="22"/>
      <c r="B38" s="21"/>
      <c r="C38" s="132"/>
      <c r="D38" s="39"/>
      <c r="E38" s="38"/>
      <c r="F38" s="37"/>
      <c r="G38" s="37"/>
      <c r="H38" s="37"/>
      <c r="I38" s="36"/>
      <c r="J38" s="476"/>
      <c r="K38" s="476"/>
      <c r="L38" s="476"/>
      <c r="M38" s="567" t="s">
        <v>95</v>
      </c>
      <c r="N38" s="559">
        <v>47</v>
      </c>
      <c r="O38" s="560">
        <v>1</v>
      </c>
      <c r="P38" s="561">
        <v>7</v>
      </c>
      <c r="Q38" s="562"/>
      <c r="R38" s="563">
        <v>75</v>
      </c>
      <c r="S38" s="564">
        <v>0</v>
      </c>
      <c r="T38" s="563">
        <v>0</v>
      </c>
      <c r="U38" s="565">
        <v>90006</v>
      </c>
      <c r="V38" s="490"/>
      <c r="W38" s="566"/>
      <c r="X38" s="485">
        <f>SUM(X39)</f>
        <v>50000</v>
      </c>
      <c r="Y38" s="485">
        <v>0</v>
      </c>
      <c r="Z38" s="486">
        <v>0</v>
      </c>
      <c r="AA38" s="7"/>
      <c r="AB38" s="3"/>
    </row>
    <row r="39" spans="1:28" ht="51.75" customHeight="1">
      <c r="A39" s="22"/>
      <c r="B39" s="21"/>
      <c r="C39" s="132"/>
      <c r="D39" s="39"/>
      <c r="E39" s="38"/>
      <c r="F39" s="37"/>
      <c r="G39" s="37"/>
      <c r="H39" s="37"/>
      <c r="I39" s="36"/>
      <c r="J39" s="476"/>
      <c r="K39" s="476"/>
      <c r="L39" s="476"/>
      <c r="M39" s="558" t="s">
        <v>96</v>
      </c>
      <c r="N39" s="559">
        <v>47</v>
      </c>
      <c r="O39" s="560">
        <v>1</v>
      </c>
      <c r="P39" s="561">
        <v>7</v>
      </c>
      <c r="Q39" s="562"/>
      <c r="R39" s="563">
        <v>75</v>
      </c>
      <c r="S39" s="564">
        <v>0</v>
      </c>
      <c r="T39" s="563">
        <v>0</v>
      </c>
      <c r="U39" s="565">
        <v>90006</v>
      </c>
      <c r="V39" s="490"/>
      <c r="W39" s="566"/>
      <c r="X39" s="485">
        <f>SUM(X40)</f>
        <v>50000</v>
      </c>
      <c r="Y39" s="485">
        <v>0</v>
      </c>
      <c r="Z39" s="486">
        <v>0</v>
      </c>
      <c r="AA39" s="7"/>
      <c r="AB39" s="3"/>
    </row>
    <row r="40" spans="1:28" ht="51.75" customHeight="1">
      <c r="A40" s="22"/>
      <c r="B40" s="21"/>
      <c r="C40" s="132"/>
      <c r="D40" s="39"/>
      <c r="E40" s="38"/>
      <c r="F40" s="37"/>
      <c r="G40" s="37"/>
      <c r="H40" s="37"/>
      <c r="I40" s="36"/>
      <c r="J40" s="476"/>
      <c r="K40" s="476"/>
      <c r="L40" s="476"/>
      <c r="M40" s="477" t="s">
        <v>97</v>
      </c>
      <c r="N40" s="29">
        <v>47</v>
      </c>
      <c r="O40" s="28">
        <v>1</v>
      </c>
      <c r="P40" s="27">
        <v>7</v>
      </c>
      <c r="Q40" s="13"/>
      <c r="R40" s="25">
        <v>75</v>
      </c>
      <c r="S40" s="26">
        <v>0</v>
      </c>
      <c r="T40" s="25">
        <v>0</v>
      </c>
      <c r="U40" s="24">
        <v>90006</v>
      </c>
      <c r="V40" s="23">
        <v>880</v>
      </c>
      <c r="W40" s="8"/>
      <c r="X40" s="151">
        <v>50000</v>
      </c>
      <c r="Y40" s="151">
        <v>0</v>
      </c>
      <c r="Z40" s="152">
        <v>0</v>
      </c>
      <c r="AA40" s="7"/>
      <c r="AB40" s="3"/>
    </row>
    <row r="41" spans="1:28" ht="51.75" customHeight="1">
      <c r="A41" s="22"/>
      <c r="B41" s="21"/>
      <c r="C41" s="132"/>
      <c r="D41" s="39"/>
      <c r="E41" s="38"/>
      <c r="F41" s="37"/>
      <c r="G41" s="37"/>
      <c r="H41" s="37"/>
      <c r="I41" s="36"/>
      <c r="J41" s="476"/>
      <c r="K41" s="476"/>
      <c r="L41" s="476"/>
      <c r="M41" s="517" t="s">
        <v>49</v>
      </c>
      <c r="N41" s="29">
        <v>47</v>
      </c>
      <c r="O41" s="28">
        <v>1</v>
      </c>
      <c r="P41" s="27">
        <v>13</v>
      </c>
      <c r="Q41" s="13"/>
      <c r="R41" s="25"/>
      <c r="S41" s="26"/>
      <c r="T41" s="25"/>
      <c r="U41" s="24"/>
      <c r="V41" s="23"/>
      <c r="W41" s="8"/>
      <c r="X41" s="485">
        <f>SUM(X42+X45)</f>
        <v>3760</v>
      </c>
      <c r="Y41" s="485">
        <v>0</v>
      </c>
      <c r="Z41" s="486">
        <v>0</v>
      </c>
      <c r="AA41" s="7"/>
      <c r="AB41" s="3"/>
    </row>
    <row r="42" spans="1:28" ht="29.25" customHeight="1">
      <c r="A42" s="22"/>
      <c r="B42" s="21"/>
      <c r="C42" s="132"/>
      <c r="D42" s="39"/>
      <c r="E42" s="38"/>
      <c r="F42" s="37"/>
      <c r="G42" s="37"/>
      <c r="H42" s="37"/>
      <c r="I42" s="36"/>
      <c r="J42" s="476"/>
      <c r="K42" s="476"/>
      <c r="L42" s="476"/>
      <c r="M42" s="477" t="s">
        <v>223</v>
      </c>
      <c r="N42" s="29">
        <v>47</v>
      </c>
      <c r="O42" s="28">
        <v>1</v>
      </c>
      <c r="P42" s="27">
        <v>13</v>
      </c>
      <c r="Q42" s="13"/>
      <c r="R42" s="25">
        <v>75</v>
      </c>
      <c r="S42" s="26">
        <v>0</v>
      </c>
      <c r="T42" s="25">
        <v>0</v>
      </c>
      <c r="U42" s="24">
        <v>0</v>
      </c>
      <c r="V42" s="23"/>
      <c r="W42" s="8"/>
      <c r="X42" s="485">
        <f>SUM(X43)</f>
        <v>660</v>
      </c>
      <c r="Y42" s="485">
        <v>0</v>
      </c>
      <c r="Z42" s="486">
        <v>0</v>
      </c>
      <c r="AA42" s="7"/>
      <c r="AB42" s="3"/>
    </row>
    <row r="43" spans="1:28" ht="29.25" customHeight="1">
      <c r="A43" s="22"/>
      <c r="B43" s="21"/>
      <c r="C43" s="132"/>
      <c r="D43" s="39"/>
      <c r="E43" s="38"/>
      <c r="F43" s="37"/>
      <c r="G43" s="37"/>
      <c r="H43" s="37"/>
      <c r="I43" s="36"/>
      <c r="J43" s="476"/>
      <c r="K43" s="476"/>
      <c r="L43" s="476"/>
      <c r="M43" s="477" t="s">
        <v>616</v>
      </c>
      <c r="N43" s="29">
        <v>47</v>
      </c>
      <c r="O43" s="28">
        <v>1</v>
      </c>
      <c r="P43" s="27">
        <v>13</v>
      </c>
      <c r="Q43" s="13"/>
      <c r="R43" s="25">
        <v>75</v>
      </c>
      <c r="S43" s="26">
        <v>0</v>
      </c>
      <c r="T43" s="25">
        <v>0</v>
      </c>
      <c r="U43" s="24">
        <v>90004</v>
      </c>
      <c r="V43" s="23"/>
      <c r="W43" s="8"/>
      <c r="X43" s="485">
        <f>SUM(X44)</f>
        <v>660</v>
      </c>
      <c r="Y43" s="485">
        <v>0</v>
      </c>
      <c r="Z43" s="486">
        <v>0</v>
      </c>
      <c r="AA43" s="7"/>
      <c r="AB43" s="3"/>
    </row>
    <row r="44" spans="1:28" ht="29.25" customHeight="1">
      <c r="A44" s="22"/>
      <c r="B44" s="21"/>
      <c r="C44" s="132"/>
      <c r="D44" s="39"/>
      <c r="E44" s="38"/>
      <c r="F44" s="37"/>
      <c r="G44" s="37"/>
      <c r="H44" s="37"/>
      <c r="I44" s="36"/>
      <c r="J44" s="476"/>
      <c r="K44" s="476"/>
      <c r="L44" s="476"/>
      <c r="M44" s="477" t="s">
        <v>617</v>
      </c>
      <c r="N44" s="29">
        <v>47</v>
      </c>
      <c r="O44" s="28">
        <v>1</v>
      </c>
      <c r="P44" s="27">
        <v>13</v>
      </c>
      <c r="Q44" s="13"/>
      <c r="R44" s="25">
        <v>75</v>
      </c>
      <c r="S44" s="26">
        <v>0</v>
      </c>
      <c r="T44" s="25">
        <v>0</v>
      </c>
      <c r="U44" s="24">
        <v>90004</v>
      </c>
      <c r="V44" s="23">
        <v>850</v>
      </c>
      <c r="W44" s="8"/>
      <c r="X44" s="151">
        <v>660</v>
      </c>
      <c r="Y44" s="151">
        <v>0</v>
      </c>
      <c r="Z44" s="152">
        <v>0</v>
      </c>
      <c r="AA44" s="7"/>
      <c r="AB44" s="3"/>
    </row>
    <row r="45" spans="1:28" ht="70.5" customHeight="1">
      <c r="A45" s="22"/>
      <c r="B45" s="21"/>
      <c r="C45" s="132"/>
      <c r="D45" s="39"/>
      <c r="E45" s="38"/>
      <c r="F45" s="37"/>
      <c r="G45" s="37"/>
      <c r="H45" s="37"/>
      <c r="I45" s="36"/>
      <c r="J45" s="476"/>
      <c r="K45" s="476"/>
      <c r="L45" s="476"/>
      <c r="M45" s="477" t="s">
        <v>4</v>
      </c>
      <c r="N45" s="29">
        <v>47</v>
      </c>
      <c r="O45" s="28">
        <v>1</v>
      </c>
      <c r="P45" s="27">
        <v>13</v>
      </c>
      <c r="Q45" s="13"/>
      <c r="R45" s="25" t="s">
        <v>626</v>
      </c>
      <c r="S45" s="26"/>
      <c r="T45" s="25"/>
      <c r="U45" s="24"/>
      <c r="V45" s="23"/>
      <c r="W45" s="8"/>
      <c r="X45" s="485">
        <f>SUM(X46)</f>
        <v>3100</v>
      </c>
      <c r="Y45" s="485">
        <v>0</v>
      </c>
      <c r="Z45" s="486">
        <v>0</v>
      </c>
      <c r="AA45" s="7"/>
      <c r="AB45" s="3"/>
    </row>
    <row r="46" spans="1:28" ht="70.5" customHeight="1">
      <c r="A46" s="22"/>
      <c r="B46" s="21"/>
      <c r="C46" s="132"/>
      <c r="D46" s="39"/>
      <c r="E46" s="38"/>
      <c r="F46" s="37"/>
      <c r="G46" s="37"/>
      <c r="H46" s="37"/>
      <c r="I46" s="36"/>
      <c r="J46" s="476"/>
      <c r="K46" s="476"/>
      <c r="L46" s="476"/>
      <c r="M46" s="477" t="s">
        <v>13</v>
      </c>
      <c r="N46" s="29">
        <v>47</v>
      </c>
      <c r="O46" s="28">
        <v>1</v>
      </c>
      <c r="P46" s="27">
        <v>13</v>
      </c>
      <c r="Q46" s="13"/>
      <c r="R46" s="25">
        <v>86</v>
      </c>
      <c r="S46" s="26">
        <v>0</v>
      </c>
      <c r="T46" s="25">
        <v>7</v>
      </c>
      <c r="U46" s="24">
        <v>0</v>
      </c>
      <c r="V46" s="23"/>
      <c r="W46" s="8"/>
      <c r="X46" s="485">
        <f>SUM(X47)</f>
        <v>3100</v>
      </c>
      <c r="Y46" s="485">
        <v>0</v>
      </c>
      <c r="Z46" s="486">
        <v>0</v>
      </c>
      <c r="AA46" s="7"/>
      <c r="AB46" s="3"/>
    </row>
    <row r="47" spans="1:28" ht="29.25" customHeight="1">
      <c r="A47" s="22"/>
      <c r="B47" s="21"/>
      <c r="C47" s="132"/>
      <c r="D47" s="39"/>
      <c r="E47" s="38"/>
      <c r="F47" s="37"/>
      <c r="G47" s="37"/>
      <c r="H47" s="37"/>
      <c r="I47" s="36"/>
      <c r="J47" s="476"/>
      <c r="K47" s="476"/>
      <c r="L47" s="476"/>
      <c r="M47" s="477" t="s">
        <v>625</v>
      </c>
      <c r="N47" s="29">
        <v>47</v>
      </c>
      <c r="O47" s="28">
        <v>1</v>
      </c>
      <c r="P47" s="27">
        <v>13</v>
      </c>
      <c r="Q47" s="13"/>
      <c r="R47" s="25" t="s">
        <v>627</v>
      </c>
      <c r="S47" s="26"/>
      <c r="T47" s="25"/>
      <c r="U47" s="24"/>
      <c r="V47" s="23"/>
      <c r="W47" s="8"/>
      <c r="X47" s="485">
        <f>SUM(X48)</f>
        <v>3100</v>
      </c>
      <c r="Y47" s="485">
        <v>0</v>
      </c>
      <c r="Z47" s="486">
        <v>0</v>
      </c>
      <c r="AA47" s="7"/>
      <c r="AB47" s="3"/>
    </row>
    <row r="48" spans="1:28" ht="17.25" customHeight="1">
      <c r="A48" s="22"/>
      <c r="B48" s="21"/>
      <c r="C48" s="132"/>
      <c r="D48" s="39"/>
      <c r="E48" s="38"/>
      <c r="F48" s="37"/>
      <c r="G48" s="37"/>
      <c r="H48" s="37"/>
      <c r="I48" s="37"/>
      <c r="J48" s="622" t="s">
        <v>617</v>
      </c>
      <c r="K48" s="622"/>
      <c r="L48" s="622"/>
      <c r="M48" s="623"/>
      <c r="N48" s="16">
        <v>47</v>
      </c>
      <c r="O48" s="15">
        <v>1</v>
      </c>
      <c r="P48" s="14">
        <v>13</v>
      </c>
      <c r="Q48" s="13"/>
      <c r="R48" s="11">
        <v>86</v>
      </c>
      <c r="S48" s="12">
        <v>0</v>
      </c>
      <c r="T48" s="11">
        <v>7</v>
      </c>
      <c r="U48" s="10">
        <v>95555</v>
      </c>
      <c r="V48" s="9">
        <v>850</v>
      </c>
      <c r="W48" s="8"/>
      <c r="X48" s="149">
        <v>3100</v>
      </c>
      <c r="Y48" s="149">
        <v>0</v>
      </c>
      <c r="Z48" s="150">
        <v>0</v>
      </c>
      <c r="AA48" s="7"/>
      <c r="AB48" s="3"/>
    </row>
    <row r="49" spans="1:28" ht="23.25" customHeight="1">
      <c r="A49" s="22"/>
      <c r="B49" s="21"/>
      <c r="C49" s="132"/>
      <c r="D49" s="629" t="s">
        <v>236</v>
      </c>
      <c r="E49" s="630"/>
      <c r="F49" s="630"/>
      <c r="G49" s="630"/>
      <c r="H49" s="630"/>
      <c r="I49" s="630"/>
      <c r="J49" s="632"/>
      <c r="K49" s="632"/>
      <c r="L49" s="632"/>
      <c r="M49" s="633"/>
      <c r="N49" s="35">
        <v>47</v>
      </c>
      <c r="O49" s="34">
        <v>2</v>
      </c>
      <c r="P49" s="33" t="s">
        <v>119</v>
      </c>
      <c r="Q49" s="13" t="s">
        <v>119</v>
      </c>
      <c r="R49" s="136" t="s">
        <v>119</v>
      </c>
      <c r="S49" s="137" t="s">
        <v>119</v>
      </c>
      <c r="T49" s="136" t="s">
        <v>119</v>
      </c>
      <c r="U49" s="138" t="s">
        <v>119</v>
      </c>
      <c r="V49" s="32" t="s">
        <v>119</v>
      </c>
      <c r="W49" s="8"/>
      <c r="X49" s="153">
        <f>X50</f>
        <v>92185</v>
      </c>
      <c r="Y49" s="153">
        <f>Y50</f>
        <v>92636</v>
      </c>
      <c r="Z49" s="154">
        <f>Z50</f>
        <v>95154</v>
      </c>
      <c r="AA49" s="7"/>
      <c r="AB49" s="3"/>
    </row>
    <row r="50" spans="1:28" ht="23.25" customHeight="1">
      <c r="A50" s="22"/>
      <c r="B50" s="21"/>
      <c r="C50" s="132"/>
      <c r="D50" s="31"/>
      <c r="E50" s="634" t="s">
        <v>235</v>
      </c>
      <c r="F50" s="635"/>
      <c r="G50" s="635"/>
      <c r="H50" s="635"/>
      <c r="I50" s="635"/>
      <c r="J50" s="635"/>
      <c r="K50" s="635"/>
      <c r="L50" s="635"/>
      <c r="M50" s="636"/>
      <c r="N50" s="94">
        <v>47</v>
      </c>
      <c r="O50" s="95">
        <v>2</v>
      </c>
      <c r="P50" s="96">
        <v>3</v>
      </c>
      <c r="Q50" s="97" t="s">
        <v>119</v>
      </c>
      <c r="R50" s="98" t="s">
        <v>119</v>
      </c>
      <c r="S50" s="99" t="s">
        <v>119</v>
      </c>
      <c r="T50" s="98" t="s">
        <v>119</v>
      </c>
      <c r="U50" s="100" t="s">
        <v>119</v>
      </c>
      <c r="V50" s="101" t="s">
        <v>119</v>
      </c>
      <c r="W50" s="102"/>
      <c r="X50" s="145">
        <f>X51</f>
        <v>92185</v>
      </c>
      <c r="Y50" s="145">
        <f t="shared" ref="Y50:Z52" si="2">Y51</f>
        <v>92636</v>
      </c>
      <c r="Z50" s="146">
        <f t="shared" si="2"/>
        <v>95154</v>
      </c>
      <c r="AA50" s="7"/>
      <c r="AB50" s="3"/>
    </row>
    <row r="51" spans="1:28" ht="67.5" customHeight="1">
      <c r="A51" s="22"/>
      <c r="B51" s="21"/>
      <c r="C51" s="132"/>
      <c r="D51" s="20"/>
      <c r="E51" s="30"/>
      <c r="F51" s="619" t="s">
        <v>5</v>
      </c>
      <c r="G51" s="619"/>
      <c r="H51" s="620"/>
      <c r="I51" s="620"/>
      <c r="J51" s="620"/>
      <c r="K51" s="620"/>
      <c r="L51" s="620"/>
      <c r="M51" s="621"/>
      <c r="N51" s="29">
        <v>47</v>
      </c>
      <c r="O51" s="28">
        <v>2</v>
      </c>
      <c r="P51" s="27">
        <v>3</v>
      </c>
      <c r="Q51" s="13" t="s">
        <v>234</v>
      </c>
      <c r="R51" s="25" t="s">
        <v>227</v>
      </c>
      <c r="S51" s="26" t="s">
        <v>123</v>
      </c>
      <c r="T51" s="25" t="s">
        <v>122</v>
      </c>
      <c r="U51" s="24" t="s">
        <v>121</v>
      </c>
      <c r="V51" s="23" t="s">
        <v>119</v>
      </c>
      <c r="W51" s="8"/>
      <c r="X51" s="147">
        <f>X52</f>
        <v>92185</v>
      </c>
      <c r="Y51" s="147">
        <f t="shared" si="2"/>
        <v>92636</v>
      </c>
      <c r="Z51" s="148">
        <f t="shared" si="2"/>
        <v>95154</v>
      </c>
      <c r="AA51" s="7"/>
      <c r="AB51" s="3"/>
    </row>
    <row r="52" spans="1:28" ht="58.5" customHeight="1">
      <c r="A52" s="22"/>
      <c r="B52" s="21"/>
      <c r="C52" s="132"/>
      <c r="D52" s="20"/>
      <c r="E52" s="19"/>
      <c r="F52" s="17"/>
      <c r="G52" s="17"/>
      <c r="H52" s="619" t="s">
        <v>233</v>
      </c>
      <c r="I52" s="620"/>
      <c r="J52" s="620"/>
      <c r="K52" s="620"/>
      <c r="L52" s="620"/>
      <c r="M52" s="621"/>
      <c r="N52" s="29">
        <v>47</v>
      </c>
      <c r="O52" s="28">
        <v>2</v>
      </c>
      <c r="P52" s="27">
        <v>3</v>
      </c>
      <c r="Q52" s="13" t="s">
        <v>232</v>
      </c>
      <c r="R52" s="25" t="s">
        <v>227</v>
      </c>
      <c r="S52" s="26" t="s">
        <v>123</v>
      </c>
      <c r="T52" s="25" t="s">
        <v>226</v>
      </c>
      <c r="U52" s="24" t="s">
        <v>121</v>
      </c>
      <c r="V52" s="23" t="s">
        <v>119</v>
      </c>
      <c r="W52" s="8"/>
      <c r="X52" s="147">
        <f>X53</f>
        <v>92185</v>
      </c>
      <c r="Y52" s="147">
        <f t="shared" si="2"/>
        <v>92636</v>
      </c>
      <c r="Z52" s="148">
        <f t="shared" si="2"/>
        <v>95154</v>
      </c>
      <c r="AA52" s="7"/>
      <c r="AB52" s="3"/>
    </row>
    <row r="53" spans="1:28" ht="53.25" customHeight="1">
      <c r="A53" s="22"/>
      <c r="B53" s="21"/>
      <c r="C53" s="132"/>
      <c r="D53" s="20"/>
      <c r="E53" s="19"/>
      <c r="F53" s="18"/>
      <c r="G53" s="18"/>
      <c r="H53" s="17"/>
      <c r="I53" s="619" t="s">
        <v>231</v>
      </c>
      <c r="J53" s="620"/>
      <c r="K53" s="620"/>
      <c r="L53" s="620"/>
      <c r="M53" s="621"/>
      <c r="N53" s="29">
        <v>47</v>
      </c>
      <c r="O53" s="28">
        <v>2</v>
      </c>
      <c r="P53" s="27">
        <v>3</v>
      </c>
      <c r="Q53" s="13" t="s">
        <v>228</v>
      </c>
      <c r="R53" s="25" t="s">
        <v>227</v>
      </c>
      <c r="S53" s="26" t="s">
        <v>123</v>
      </c>
      <c r="T53" s="25" t="s">
        <v>226</v>
      </c>
      <c r="U53" s="24" t="s">
        <v>225</v>
      </c>
      <c r="V53" s="23" t="s">
        <v>119</v>
      </c>
      <c r="W53" s="8"/>
      <c r="X53" s="147">
        <f>X54+X55</f>
        <v>92185</v>
      </c>
      <c r="Y53" s="147">
        <f>Y54+Y55</f>
        <v>92636</v>
      </c>
      <c r="Z53" s="148">
        <f>Z54+Z55</f>
        <v>95154</v>
      </c>
      <c r="AA53" s="7"/>
      <c r="AB53" s="3"/>
    </row>
    <row r="54" spans="1:28" ht="36" customHeight="1">
      <c r="A54" s="22"/>
      <c r="B54" s="21"/>
      <c r="C54" s="132"/>
      <c r="D54" s="20"/>
      <c r="E54" s="19"/>
      <c r="F54" s="18"/>
      <c r="G54" s="18"/>
      <c r="H54" s="18"/>
      <c r="I54" s="17"/>
      <c r="J54" s="637" t="s">
        <v>230</v>
      </c>
      <c r="K54" s="637"/>
      <c r="L54" s="637"/>
      <c r="M54" s="638"/>
      <c r="N54" s="29">
        <v>47</v>
      </c>
      <c r="O54" s="28">
        <v>2</v>
      </c>
      <c r="P54" s="27">
        <v>3</v>
      </c>
      <c r="Q54" s="13" t="s">
        <v>228</v>
      </c>
      <c r="R54" s="25" t="s">
        <v>227</v>
      </c>
      <c r="S54" s="26" t="s">
        <v>123</v>
      </c>
      <c r="T54" s="25" t="s">
        <v>226</v>
      </c>
      <c r="U54" s="24" t="s">
        <v>225</v>
      </c>
      <c r="V54" s="23" t="s">
        <v>229</v>
      </c>
      <c r="W54" s="8"/>
      <c r="X54" s="151">
        <v>87179</v>
      </c>
      <c r="Y54" s="151">
        <v>87179</v>
      </c>
      <c r="Z54" s="152">
        <v>87179</v>
      </c>
      <c r="AA54" s="7"/>
      <c r="AB54" s="3"/>
    </row>
    <row r="55" spans="1:28" ht="49.5" customHeight="1">
      <c r="A55" s="22"/>
      <c r="B55" s="21"/>
      <c r="C55" s="132"/>
      <c r="D55" s="39"/>
      <c r="E55" s="38"/>
      <c r="F55" s="37"/>
      <c r="G55" s="37"/>
      <c r="H55" s="37"/>
      <c r="I55" s="37"/>
      <c r="J55" s="622" t="s">
        <v>165</v>
      </c>
      <c r="K55" s="622"/>
      <c r="L55" s="622"/>
      <c r="M55" s="623"/>
      <c r="N55" s="16">
        <v>47</v>
      </c>
      <c r="O55" s="15">
        <v>2</v>
      </c>
      <c r="P55" s="14">
        <v>3</v>
      </c>
      <c r="Q55" s="13" t="s">
        <v>228</v>
      </c>
      <c r="R55" s="11" t="s">
        <v>227</v>
      </c>
      <c r="S55" s="12" t="s">
        <v>123</v>
      </c>
      <c r="T55" s="11" t="s">
        <v>226</v>
      </c>
      <c r="U55" s="10" t="s">
        <v>225</v>
      </c>
      <c r="V55" s="9" t="s">
        <v>160</v>
      </c>
      <c r="W55" s="8"/>
      <c r="X55" s="149">
        <v>5006</v>
      </c>
      <c r="Y55" s="149">
        <v>5457</v>
      </c>
      <c r="Z55" s="150">
        <v>7975</v>
      </c>
      <c r="AA55" s="7"/>
      <c r="AB55" s="3"/>
    </row>
    <row r="56" spans="1:28" ht="32.25" customHeight="1">
      <c r="A56" s="22"/>
      <c r="B56" s="21"/>
      <c r="C56" s="132"/>
      <c r="D56" s="629" t="s">
        <v>224</v>
      </c>
      <c r="E56" s="630"/>
      <c r="F56" s="630"/>
      <c r="G56" s="630"/>
      <c r="H56" s="630"/>
      <c r="I56" s="630"/>
      <c r="J56" s="632"/>
      <c r="K56" s="632"/>
      <c r="L56" s="632"/>
      <c r="M56" s="633"/>
      <c r="N56" s="35">
        <v>47</v>
      </c>
      <c r="O56" s="34">
        <v>3</v>
      </c>
      <c r="P56" s="33" t="s">
        <v>119</v>
      </c>
      <c r="Q56" s="13" t="s">
        <v>119</v>
      </c>
      <c r="R56" s="136" t="s">
        <v>119</v>
      </c>
      <c r="S56" s="137" t="s">
        <v>119</v>
      </c>
      <c r="T56" s="136" t="s">
        <v>119</v>
      </c>
      <c r="U56" s="138" t="s">
        <v>119</v>
      </c>
      <c r="V56" s="32" t="s">
        <v>119</v>
      </c>
      <c r="W56" s="8"/>
      <c r="X56" s="153">
        <f>X57</f>
        <v>5000</v>
      </c>
      <c r="Y56" s="153">
        <f>Y57</f>
        <v>0</v>
      </c>
      <c r="Z56" s="154">
        <f>Z57</f>
        <v>0</v>
      </c>
      <c r="AA56" s="7"/>
      <c r="AB56" s="3"/>
    </row>
    <row r="57" spans="1:28" ht="64.5" customHeight="1">
      <c r="A57" s="22"/>
      <c r="B57" s="21"/>
      <c r="C57" s="132"/>
      <c r="D57" s="31"/>
      <c r="E57" s="634" t="s">
        <v>628</v>
      </c>
      <c r="F57" s="635"/>
      <c r="G57" s="635"/>
      <c r="H57" s="635"/>
      <c r="I57" s="635"/>
      <c r="J57" s="635"/>
      <c r="K57" s="635"/>
      <c r="L57" s="635"/>
      <c r="M57" s="636"/>
      <c r="N57" s="94">
        <v>47</v>
      </c>
      <c r="O57" s="95">
        <v>3</v>
      </c>
      <c r="P57" s="96">
        <v>9</v>
      </c>
      <c r="Q57" s="97" t="s">
        <v>119</v>
      </c>
      <c r="R57" s="98" t="s">
        <v>119</v>
      </c>
      <c r="S57" s="99" t="s">
        <v>119</v>
      </c>
      <c r="T57" s="98" t="s">
        <v>119</v>
      </c>
      <c r="U57" s="100" t="s">
        <v>119</v>
      </c>
      <c r="V57" s="101" t="s">
        <v>119</v>
      </c>
      <c r="W57" s="102"/>
      <c r="X57" s="145">
        <f>(X58)</f>
        <v>5000</v>
      </c>
      <c r="Y57" s="145">
        <f>Y59</f>
        <v>0</v>
      </c>
      <c r="Z57" s="146">
        <f>Z59</f>
        <v>0</v>
      </c>
      <c r="AA57" s="7"/>
      <c r="AB57" s="3"/>
    </row>
    <row r="58" spans="1:28" ht="84" customHeight="1">
      <c r="A58" s="22"/>
      <c r="B58" s="21"/>
      <c r="C58" s="132"/>
      <c r="D58" s="20"/>
      <c r="E58" s="30"/>
      <c r="F58" s="619" t="s">
        <v>6</v>
      </c>
      <c r="G58" s="619"/>
      <c r="H58" s="619"/>
      <c r="I58" s="620"/>
      <c r="J58" s="620"/>
      <c r="K58" s="620"/>
      <c r="L58" s="620"/>
      <c r="M58" s="621"/>
      <c r="N58" s="29">
        <v>47</v>
      </c>
      <c r="O58" s="28">
        <v>3</v>
      </c>
      <c r="P58" s="27">
        <v>9</v>
      </c>
      <c r="Q58" s="13" t="s">
        <v>222</v>
      </c>
      <c r="R58" s="25">
        <v>85</v>
      </c>
      <c r="S58" s="26" t="s">
        <v>123</v>
      </c>
      <c r="T58" s="25" t="s">
        <v>122</v>
      </c>
      <c r="U58" s="24" t="s">
        <v>121</v>
      </c>
      <c r="V58" s="23" t="s">
        <v>119</v>
      </c>
      <c r="W58" s="8"/>
      <c r="X58" s="147">
        <f>X59</f>
        <v>5000</v>
      </c>
      <c r="Y58" s="147">
        <f>Y59</f>
        <v>0</v>
      </c>
      <c r="Z58" s="148">
        <f>Z59</f>
        <v>0</v>
      </c>
      <c r="AA58" s="7"/>
      <c r="AB58" s="3"/>
    </row>
    <row r="59" spans="1:28" ht="84.75" customHeight="1">
      <c r="A59" s="22"/>
      <c r="B59" s="21"/>
      <c r="C59" s="132"/>
      <c r="D59" s="20"/>
      <c r="E59" s="19"/>
      <c r="F59" s="17"/>
      <c r="G59" s="17"/>
      <c r="H59" s="17"/>
      <c r="I59" s="619" t="s">
        <v>0</v>
      </c>
      <c r="J59" s="620"/>
      <c r="K59" s="620"/>
      <c r="L59" s="620"/>
      <c r="M59" s="621"/>
      <c r="N59" s="29">
        <v>47</v>
      </c>
      <c r="O59" s="28">
        <v>3</v>
      </c>
      <c r="P59" s="27">
        <v>9</v>
      </c>
      <c r="Q59" s="13" t="s">
        <v>221</v>
      </c>
      <c r="R59" s="25">
        <v>85</v>
      </c>
      <c r="S59" s="26" t="s">
        <v>2</v>
      </c>
      <c r="T59" s="25" t="s">
        <v>122</v>
      </c>
      <c r="U59" s="24">
        <v>0</v>
      </c>
      <c r="V59" s="23" t="s">
        <v>119</v>
      </c>
      <c r="W59" s="8"/>
      <c r="X59" s="147">
        <f>X62</f>
        <v>5000</v>
      </c>
      <c r="Y59" s="147">
        <f>Y62</f>
        <v>0</v>
      </c>
      <c r="Z59" s="148">
        <f>Z62</f>
        <v>0</v>
      </c>
      <c r="AA59" s="7"/>
      <c r="AB59" s="3"/>
    </row>
    <row r="60" spans="1:28" ht="66.75" customHeight="1">
      <c r="A60" s="22"/>
      <c r="B60" s="21"/>
      <c r="C60" s="132"/>
      <c r="D60" s="39"/>
      <c r="E60" s="38"/>
      <c r="F60" s="36"/>
      <c r="G60" s="36"/>
      <c r="H60" s="36"/>
      <c r="I60" s="36"/>
      <c r="J60" s="208"/>
      <c r="K60" s="208"/>
      <c r="L60" s="208"/>
      <c r="M60" s="37" t="s">
        <v>1</v>
      </c>
      <c r="N60" s="29">
        <v>47</v>
      </c>
      <c r="O60" s="28">
        <v>3</v>
      </c>
      <c r="P60" s="27">
        <v>9</v>
      </c>
      <c r="Q60" s="13"/>
      <c r="R60" s="25">
        <v>85</v>
      </c>
      <c r="S60" s="26" t="s">
        <v>2</v>
      </c>
      <c r="T60" s="25">
        <v>1</v>
      </c>
      <c r="U60" s="24">
        <v>0</v>
      </c>
      <c r="V60" s="23"/>
      <c r="W60" s="8"/>
      <c r="X60" s="147">
        <f>SUM(X61)</f>
        <v>5000</v>
      </c>
      <c r="Y60" s="147">
        <v>0</v>
      </c>
      <c r="Z60" s="148">
        <v>0</v>
      </c>
      <c r="AA60" s="7"/>
      <c r="AB60" s="3"/>
    </row>
    <row r="61" spans="1:28" ht="66.75" customHeight="1">
      <c r="A61" s="22"/>
      <c r="B61" s="21"/>
      <c r="C61" s="132"/>
      <c r="D61" s="39"/>
      <c r="E61" s="38"/>
      <c r="F61" s="36"/>
      <c r="G61" s="36"/>
      <c r="H61" s="36"/>
      <c r="I61" s="36"/>
      <c r="J61" s="208"/>
      <c r="K61" s="208"/>
      <c r="L61" s="208"/>
      <c r="M61" s="37" t="s">
        <v>50</v>
      </c>
      <c r="N61" s="29">
        <v>47</v>
      </c>
      <c r="O61" s="28">
        <v>3</v>
      </c>
      <c r="P61" s="27">
        <v>9</v>
      </c>
      <c r="Q61" s="13"/>
      <c r="R61" s="25">
        <v>85</v>
      </c>
      <c r="S61" s="26" t="s">
        <v>2</v>
      </c>
      <c r="T61" s="25">
        <v>1</v>
      </c>
      <c r="U61" s="24">
        <v>90055</v>
      </c>
      <c r="V61" s="23"/>
      <c r="W61" s="8"/>
      <c r="X61" s="147">
        <f>SUM(X62)</f>
        <v>5000</v>
      </c>
      <c r="Y61" s="147">
        <v>0</v>
      </c>
      <c r="Z61" s="148">
        <v>0</v>
      </c>
      <c r="AA61" s="7"/>
      <c r="AB61" s="3"/>
    </row>
    <row r="62" spans="1:28" ht="51" customHeight="1">
      <c r="A62" s="22"/>
      <c r="B62" s="21"/>
      <c r="C62" s="132"/>
      <c r="D62" s="39"/>
      <c r="E62" s="38"/>
      <c r="F62" s="37"/>
      <c r="G62" s="37"/>
      <c r="H62" s="37"/>
      <c r="I62" s="36"/>
      <c r="J62" s="622" t="s">
        <v>165</v>
      </c>
      <c r="K62" s="622"/>
      <c r="L62" s="622"/>
      <c r="M62" s="623"/>
      <c r="N62" s="16">
        <v>47</v>
      </c>
      <c r="O62" s="15">
        <v>3</v>
      </c>
      <c r="P62" s="14">
        <v>9</v>
      </c>
      <c r="Q62" s="13" t="s">
        <v>221</v>
      </c>
      <c r="R62" s="11">
        <v>85</v>
      </c>
      <c r="S62" s="12" t="s">
        <v>2</v>
      </c>
      <c r="T62" s="11">
        <v>1</v>
      </c>
      <c r="U62" s="10">
        <v>90055</v>
      </c>
      <c r="V62" s="9" t="s">
        <v>160</v>
      </c>
      <c r="W62" s="8"/>
      <c r="X62" s="149">
        <v>5000</v>
      </c>
      <c r="Y62" s="149">
        <v>0</v>
      </c>
      <c r="Z62" s="150">
        <v>0</v>
      </c>
      <c r="AA62" s="7"/>
      <c r="AB62" s="3"/>
    </row>
    <row r="63" spans="1:28" ht="23.25" customHeight="1">
      <c r="A63" s="22"/>
      <c r="B63" s="21"/>
      <c r="C63" s="132"/>
      <c r="D63" s="629" t="s">
        <v>219</v>
      </c>
      <c r="E63" s="630"/>
      <c r="F63" s="630"/>
      <c r="G63" s="630"/>
      <c r="H63" s="630"/>
      <c r="I63" s="630"/>
      <c r="J63" s="632"/>
      <c r="K63" s="632"/>
      <c r="L63" s="632"/>
      <c r="M63" s="633"/>
      <c r="N63" s="35">
        <v>47</v>
      </c>
      <c r="O63" s="34">
        <v>4</v>
      </c>
      <c r="P63" s="33" t="s">
        <v>119</v>
      </c>
      <c r="Q63" s="13" t="s">
        <v>119</v>
      </c>
      <c r="R63" s="136" t="s">
        <v>119</v>
      </c>
      <c r="S63" s="137" t="s">
        <v>119</v>
      </c>
      <c r="T63" s="136" t="s">
        <v>119</v>
      </c>
      <c r="U63" s="138" t="s">
        <v>119</v>
      </c>
      <c r="V63" s="32" t="s">
        <v>119</v>
      </c>
      <c r="W63" s="8"/>
      <c r="X63" s="153">
        <f>X64+X77</f>
        <v>812863.72</v>
      </c>
      <c r="Y63" s="153">
        <f>Y64+Y77</f>
        <v>3186819.15</v>
      </c>
      <c r="Z63" s="154">
        <f>Z64+Z77</f>
        <v>846374.85</v>
      </c>
      <c r="AA63" s="7"/>
      <c r="AB63" s="3"/>
    </row>
    <row r="64" spans="1:28" ht="23.25" customHeight="1">
      <c r="A64" s="22"/>
      <c r="B64" s="21"/>
      <c r="C64" s="132"/>
      <c r="D64" s="31"/>
      <c r="E64" s="634" t="s">
        <v>218</v>
      </c>
      <c r="F64" s="635"/>
      <c r="G64" s="635"/>
      <c r="H64" s="635"/>
      <c r="I64" s="635"/>
      <c r="J64" s="635"/>
      <c r="K64" s="635"/>
      <c r="L64" s="635"/>
      <c r="M64" s="636"/>
      <c r="N64" s="94">
        <v>47</v>
      </c>
      <c r="O64" s="95">
        <v>4</v>
      </c>
      <c r="P64" s="96">
        <v>9</v>
      </c>
      <c r="Q64" s="97" t="s">
        <v>119</v>
      </c>
      <c r="R64" s="98" t="s">
        <v>119</v>
      </c>
      <c r="S64" s="99" t="s">
        <v>119</v>
      </c>
      <c r="T64" s="98" t="s">
        <v>119</v>
      </c>
      <c r="U64" s="100" t="s">
        <v>119</v>
      </c>
      <c r="V64" s="101" t="s">
        <v>119</v>
      </c>
      <c r="W64" s="102"/>
      <c r="X64" s="145">
        <f t="shared" ref="X64:Z65" si="3">X65</f>
        <v>782863.72</v>
      </c>
      <c r="Y64" s="145">
        <f t="shared" si="3"/>
        <v>3176819.15</v>
      </c>
      <c r="Z64" s="146">
        <f t="shared" si="3"/>
        <v>836374.85</v>
      </c>
      <c r="AA64" s="7"/>
      <c r="AB64" s="3"/>
    </row>
    <row r="65" spans="1:28" ht="78.75" customHeight="1">
      <c r="A65" s="22"/>
      <c r="B65" s="21"/>
      <c r="C65" s="132"/>
      <c r="D65" s="20"/>
      <c r="E65" s="30"/>
      <c r="F65" s="619" t="s">
        <v>6</v>
      </c>
      <c r="G65" s="620"/>
      <c r="H65" s="620"/>
      <c r="I65" s="620"/>
      <c r="J65" s="620"/>
      <c r="K65" s="620"/>
      <c r="L65" s="620"/>
      <c r="M65" s="621"/>
      <c r="N65" s="29">
        <v>47</v>
      </c>
      <c r="O65" s="28">
        <v>4</v>
      </c>
      <c r="P65" s="27">
        <v>9</v>
      </c>
      <c r="Q65" s="13" t="s">
        <v>135</v>
      </c>
      <c r="R65" s="25">
        <v>85</v>
      </c>
      <c r="S65" s="26" t="s">
        <v>123</v>
      </c>
      <c r="T65" s="25" t="s">
        <v>122</v>
      </c>
      <c r="U65" s="24" t="s">
        <v>121</v>
      </c>
      <c r="V65" s="23" t="s">
        <v>119</v>
      </c>
      <c r="W65" s="8"/>
      <c r="X65" s="147">
        <f t="shared" si="3"/>
        <v>782863.72</v>
      </c>
      <c r="Y65" s="147">
        <f t="shared" si="3"/>
        <v>3176819.15</v>
      </c>
      <c r="Z65" s="148">
        <f t="shared" si="3"/>
        <v>836374.85</v>
      </c>
      <c r="AA65" s="7"/>
      <c r="AB65" s="3"/>
    </row>
    <row r="66" spans="1:28" ht="23.25" customHeight="1">
      <c r="A66" s="22"/>
      <c r="B66" s="21"/>
      <c r="C66" s="132"/>
      <c r="D66" s="20"/>
      <c r="E66" s="19"/>
      <c r="F66" s="17"/>
      <c r="G66" s="619" t="s">
        <v>217</v>
      </c>
      <c r="H66" s="620"/>
      <c r="I66" s="620"/>
      <c r="J66" s="620"/>
      <c r="K66" s="620"/>
      <c r="L66" s="620"/>
      <c r="M66" s="621"/>
      <c r="N66" s="29">
        <v>47</v>
      </c>
      <c r="O66" s="28">
        <v>4</v>
      </c>
      <c r="P66" s="27">
        <v>9</v>
      </c>
      <c r="Q66" s="13" t="s">
        <v>216</v>
      </c>
      <c r="R66" s="25" t="s">
        <v>127</v>
      </c>
      <c r="S66" s="26" t="s">
        <v>140</v>
      </c>
      <c r="T66" s="25" t="s">
        <v>122</v>
      </c>
      <c r="U66" s="24" t="s">
        <v>121</v>
      </c>
      <c r="V66" s="23" t="s">
        <v>119</v>
      </c>
      <c r="W66" s="8"/>
      <c r="X66" s="147">
        <f>X67+X70</f>
        <v>782863.72</v>
      </c>
      <c r="Y66" s="147">
        <f>Y67+Y70</f>
        <v>3176819.15</v>
      </c>
      <c r="Z66" s="148">
        <f>Z67+Z70</f>
        <v>836374.85</v>
      </c>
      <c r="AA66" s="7"/>
      <c r="AB66" s="3"/>
    </row>
    <row r="67" spans="1:28" ht="0.75" customHeight="1">
      <c r="A67" s="22"/>
      <c r="B67" s="21"/>
      <c r="C67" s="132"/>
      <c r="D67" s="20"/>
      <c r="E67" s="19"/>
      <c r="F67" s="18"/>
      <c r="G67" s="17"/>
      <c r="H67" s="619" t="s">
        <v>215</v>
      </c>
      <c r="I67" s="620"/>
      <c r="J67" s="620"/>
      <c r="K67" s="620"/>
      <c r="L67" s="620"/>
      <c r="M67" s="621"/>
      <c r="N67" s="29">
        <v>47</v>
      </c>
      <c r="O67" s="28">
        <v>4</v>
      </c>
      <c r="P67" s="27">
        <v>9</v>
      </c>
      <c r="Q67" s="13" t="s">
        <v>214</v>
      </c>
      <c r="R67" s="25" t="s">
        <v>127</v>
      </c>
      <c r="S67" s="26" t="s">
        <v>140</v>
      </c>
      <c r="T67" s="25" t="s">
        <v>211</v>
      </c>
      <c r="U67" s="24" t="s">
        <v>121</v>
      </c>
      <c r="V67" s="23" t="s">
        <v>119</v>
      </c>
      <c r="W67" s="8"/>
      <c r="X67" s="147">
        <f t="shared" ref="X67:Z68" si="4">X68</f>
        <v>0</v>
      </c>
      <c r="Y67" s="147">
        <f t="shared" si="4"/>
        <v>0</v>
      </c>
      <c r="Z67" s="148">
        <f t="shared" si="4"/>
        <v>0</v>
      </c>
      <c r="AA67" s="7"/>
      <c r="AB67" s="3"/>
    </row>
    <row r="68" spans="1:28" ht="31.5" hidden="1" customHeight="1">
      <c r="A68" s="22"/>
      <c r="B68" s="21"/>
      <c r="C68" s="132"/>
      <c r="D68" s="20"/>
      <c r="E68" s="19"/>
      <c r="F68" s="18"/>
      <c r="G68" s="18"/>
      <c r="H68" s="17"/>
      <c r="I68" s="619" t="s">
        <v>213</v>
      </c>
      <c r="J68" s="620"/>
      <c r="K68" s="620"/>
      <c r="L68" s="620"/>
      <c r="M68" s="621"/>
      <c r="N68" s="29">
        <v>47</v>
      </c>
      <c r="O68" s="28">
        <v>4</v>
      </c>
      <c r="P68" s="27">
        <v>9</v>
      </c>
      <c r="Q68" s="13" t="s">
        <v>212</v>
      </c>
      <c r="R68" s="25" t="s">
        <v>127</v>
      </c>
      <c r="S68" s="26" t="s">
        <v>140</v>
      </c>
      <c r="T68" s="25" t="s">
        <v>211</v>
      </c>
      <c r="U68" s="24" t="s">
        <v>210</v>
      </c>
      <c r="V68" s="23" t="s">
        <v>119</v>
      </c>
      <c r="W68" s="8"/>
      <c r="X68" s="147">
        <f t="shared" si="4"/>
        <v>0</v>
      </c>
      <c r="Y68" s="147">
        <f t="shared" si="4"/>
        <v>0</v>
      </c>
      <c r="Z68" s="148">
        <f t="shared" si="4"/>
        <v>0</v>
      </c>
      <c r="AA68" s="7"/>
      <c r="AB68" s="3"/>
    </row>
    <row r="69" spans="1:28" ht="2.25" hidden="1" customHeight="1">
      <c r="A69" s="22"/>
      <c r="B69" s="21"/>
      <c r="C69" s="132"/>
      <c r="D69" s="20"/>
      <c r="E69" s="19"/>
      <c r="F69" s="18"/>
      <c r="G69" s="18"/>
      <c r="H69" s="37"/>
      <c r="I69" s="36"/>
      <c r="J69" s="622" t="s">
        <v>165</v>
      </c>
      <c r="K69" s="622"/>
      <c r="L69" s="622"/>
      <c r="M69" s="623"/>
      <c r="N69" s="16">
        <v>47</v>
      </c>
      <c r="O69" s="15">
        <v>4</v>
      </c>
      <c r="P69" s="14">
        <v>9</v>
      </c>
      <c r="Q69" s="13" t="s">
        <v>212</v>
      </c>
      <c r="R69" s="11" t="s">
        <v>127</v>
      </c>
      <c r="S69" s="12" t="s">
        <v>140</v>
      </c>
      <c r="T69" s="11" t="s">
        <v>211</v>
      </c>
      <c r="U69" s="10" t="s">
        <v>210</v>
      </c>
      <c r="V69" s="9" t="s">
        <v>160</v>
      </c>
      <c r="W69" s="8"/>
      <c r="X69" s="149">
        <v>0</v>
      </c>
      <c r="Y69" s="149">
        <v>0</v>
      </c>
      <c r="Z69" s="150">
        <v>0</v>
      </c>
      <c r="AA69" s="7"/>
      <c r="AB69" s="3"/>
    </row>
    <row r="70" spans="1:28" ht="54" customHeight="1">
      <c r="A70" s="22"/>
      <c r="B70" s="21"/>
      <c r="C70" s="132"/>
      <c r="D70" s="20"/>
      <c r="E70" s="19"/>
      <c r="F70" s="18"/>
      <c r="G70" s="18"/>
      <c r="H70" s="619" t="s">
        <v>209</v>
      </c>
      <c r="I70" s="620"/>
      <c r="J70" s="641"/>
      <c r="K70" s="641"/>
      <c r="L70" s="641"/>
      <c r="M70" s="642"/>
      <c r="N70" s="43">
        <v>47</v>
      </c>
      <c r="O70" s="42">
        <v>4</v>
      </c>
      <c r="P70" s="41">
        <v>9</v>
      </c>
      <c r="Q70" s="13" t="s">
        <v>208</v>
      </c>
      <c r="R70" s="89" t="s">
        <v>127</v>
      </c>
      <c r="S70" s="90" t="s">
        <v>140</v>
      </c>
      <c r="T70" s="89" t="s">
        <v>205</v>
      </c>
      <c r="U70" s="91" t="s">
        <v>121</v>
      </c>
      <c r="V70" s="40" t="s">
        <v>119</v>
      </c>
      <c r="W70" s="8"/>
      <c r="X70" s="155">
        <f>X71</f>
        <v>782863.72</v>
      </c>
      <c r="Y70" s="155">
        <f>Y71</f>
        <v>3176819.15</v>
      </c>
      <c r="Z70" s="156">
        <f>Z71</f>
        <v>836374.85</v>
      </c>
      <c r="AA70" s="7"/>
      <c r="AB70" s="3"/>
    </row>
    <row r="71" spans="1:28" ht="36.75" customHeight="1">
      <c r="A71" s="22"/>
      <c r="B71" s="21"/>
      <c r="C71" s="132"/>
      <c r="D71" s="20"/>
      <c r="E71" s="19"/>
      <c r="F71" s="18"/>
      <c r="G71" s="18"/>
      <c r="H71" s="17"/>
      <c r="I71" s="619" t="s">
        <v>207</v>
      </c>
      <c r="J71" s="620"/>
      <c r="K71" s="620"/>
      <c r="L71" s="620"/>
      <c r="M71" s="621"/>
      <c r="N71" s="29">
        <v>47</v>
      </c>
      <c r="O71" s="28">
        <v>4</v>
      </c>
      <c r="P71" s="27">
        <v>9</v>
      </c>
      <c r="Q71" s="13" t="s">
        <v>206</v>
      </c>
      <c r="R71" s="25" t="s">
        <v>127</v>
      </c>
      <c r="S71" s="26" t="s">
        <v>140</v>
      </c>
      <c r="T71" s="25" t="s">
        <v>205</v>
      </c>
      <c r="U71" s="24" t="s">
        <v>204</v>
      </c>
      <c r="V71" s="23" t="s">
        <v>119</v>
      </c>
      <c r="W71" s="8"/>
      <c r="X71" s="147">
        <f>X76+SUM(X72)</f>
        <v>782863.72</v>
      </c>
      <c r="Y71" s="147">
        <f>Y76+SUM(Y72)</f>
        <v>3176819.15</v>
      </c>
      <c r="Z71" s="148">
        <f>Z76+SUM(Z72)</f>
        <v>836374.85</v>
      </c>
      <c r="AA71" s="7"/>
      <c r="AB71" s="3"/>
    </row>
    <row r="72" spans="1:28" ht="51" customHeight="1">
      <c r="A72" s="22"/>
      <c r="B72" s="21"/>
      <c r="C72" s="132"/>
      <c r="D72" s="20"/>
      <c r="E72" s="38"/>
      <c r="F72" s="37"/>
      <c r="G72" s="37"/>
      <c r="H72" s="36"/>
      <c r="I72" s="36"/>
      <c r="J72" s="208"/>
      <c r="K72" s="208"/>
      <c r="L72" s="208"/>
      <c r="M72" s="37" t="s">
        <v>165</v>
      </c>
      <c r="N72" s="29">
        <v>47</v>
      </c>
      <c r="O72" s="28">
        <v>4</v>
      </c>
      <c r="P72" s="27">
        <v>9</v>
      </c>
      <c r="Q72" s="13"/>
      <c r="R72" s="25">
        <v>85</v>
      </c>
      <c r="S72" s="26">
        <v>2</v>
      </c>
      <c r="T72" s="25">
        <v>6</v>
      </c>
      <c r="U72" s="24">
        <v>90050</v>
      </c>
      <c r="V72" s="23">
        <v>240</v>
      </c>
      <c r="W72" s="8"/>
      <c r="X72" s="571">
        <v>782863.72</v>
      </c>
      <c r="Y72" s="571">
        <v>779849.15</v>
      </c>
      <c r="Z72" s="572">
        <v>836374.85</v>
      </c>
      <c r="AA72" s="7"/>
      <c r="AB72" s="3"/>
    </row>
    <row r="73" spans="1:28" ht="51" customHeight="1">
      <c r="A73" s="22"/>
      <c r="B73" s="21"/>
      <c r="C73" s="132"/>
      <c r="D73" s="20"/>
      <c r="E73" s="38"/>
      <c r="F73" s="37"/>
      <c r="G73" s="37"/>
      <c r="H73" s="36"/>
      <c r="I73" s="36"/>
      <c r="J73" s="208"/>
      <c r="K73" s="208"/>
      <c r="L73" s="208"/>
      <c r="M73" s="37" t="s">
        <v>108</v>
      </c>
      <c r="N73" s="29">
        <v>47</v>
      </c>
      <c r="O73" s="28">
        <v>4</v>
      </c>
      <c r="P73" s="27">
        <v>9</v>
      </c>
      <c r="Q73" s="13"/>
      <c r="R73" s="25">
        <v>85</v>
      </c>
      <c r="S73" s="26">
        <v>2</v>
      </c>
      <c r="T73" s="25">
        <v>5</v>
      </c>
      <c r="U73" s="24">
        <v>0</v>
      </c>
      <c r="V73" s="23"/>
      <c r="W73" s="8"/>
      <c r="X73" s="485">
        <v>0</v>
      </c>
      <c r="Y73" s="485">
        <f>SUM(Y74)</f>
        <v>2396970</v>
      </c>
      <c r="Z73" s="486">
        <v>0</v>
      </c>
      <c r="AA73" s="7"/>
      <c r="AB73" s="3"/>
    </row>
    <row r="74" spans="1:28" ht="51" customHeight="1">
      <c r="A74" s="22"/>
      <c r="B74" s="21"/>
      <c r="C74" s="132"/>
      <c r="D74" s="20"/>
      <c r="E74" s="38"/>
      <c r="F74" s="37"/>
      <c r="G74" s="37"/>
      <c r="H74" s="36"/>
      <c r="I74" s="36"/>
      <c r="J74" s="208"/>
      <c r="K74" s="208"/>
      <c r="L74" s="208"/>
      <c r="M74" s="37" t="s">
        <v>107</v>
      </c>
      <c r="N74" s="29">
        <v>47</v>
      </c>
      <c r="O74" s="28">
        <v>4</v>
      </c>
      <c r="P74" s="27">
        <v>9</v>
      </c>
      <c r="Q74" s="13"/>
      <c r="R74" s="25">
        <v>85</v>
      </c>
      <c r="S74" s="26">
        <v>2</v>
      </c>
      <c r="T74" s="25">
        <v>5</v>
      </c>
      <c r="U74" s="24" t="s">
        <v>109</v>
      </c>
      <c r="V74" s="23"/>
      <c r="W74" s="8"/>
      <c r="X74" s="485">
        <v>0</v>
      </c>
      <c r="Y74" s="485">
        <f>SUM(Y75)</f>
        <v>2396970</v>
      </c>
      <c r="Z74" s="486">
        <v>0</v>
      </c>
      <c r="AA74" s="7"/>
      <c r="AB74" s="3"/>
    </row>
    <row r="75" spans="1:28" ht="88.5" customHeight="1">
      <c r="A75" s="22"/>
      <c r="B75" s="21"/>
      <c r="C75" s="132"/>
      <c r="D75" s="20"/>
      <c r="E75" s="38"/>
      <c r="F75" s="37"/>
      <c r="G75" s="37"/>
      <c r="H75" s="36"/>
      <c r="I75" s="36"/>
      <c r="J75" s="208"/>
      <c r="K75" s="208"/>
      <c r="L75" s="208"/>
      <c r="M75" s="37" t="s">
        <v>99</v>
      </c>
      <c r="N75" s="29">
        <v>47</v>
      </c>
      <c r="O75" s="28">
        <v>4</v>
      </c>
      <c r="P75" s="27">
        <v>9</v>
      </c>
      <c r="Q75" s="13"/>
      <c r="R75" s="25">
        <v>85</v>
      </c>
      <c r="S75" s="26">
        <v>2</v>
      </c>
      <c r="T75" s="25">
        <v>5</v>
      </c>
      <c r="U75" s="24" t="s">
        <v>109</v>
      </c>
      <c r="V75" s="23"/>
      <c r="W75" s="8"/>
      <c r="X75" s="147">
        <f>SUM(X76)</f>
        <v>0</v>
      </c>
      <c r="Y75" s="147">
        <f>SUM(Y76)</f>
        <v>2396970</v>
      </c>
      <c r="Z75" s="148">
        <v>0</v>
      </c>
      <c r="AA75" s="7"/>
      <c r="AB75" s="3"/>
    </row>
    <row r="76" spans="1:28" ht="57" customHeight="1">
      <c r="A76" s="22"/>
      <c r="B76" s="21"/>
      <c r="C76" s="132"/>
      <c r="D76" s="20"/>
      <c r="E76" s="38"/>
      <c r="F76" s="37"/>
      <c r="G76" s="37"/>
      <c r="H76" s="37"/>
      <c r="I76" s="36"/>
      <c r="J76" s="622" t="s">
        <v>165</v>
      </c>
      <c r="K76" s="646"/>
      <c r="L76" s="646"/>
      <c r="M76" s="647"/>
      <c r="N76" s="16">
        <v>47</v>
      </c>
      <c r="O76" s="15">
        <v>4</v>
      </c>
      <c r="P76" s="14">
        <v>9</v>
      </c>
      <c r="Q76" s="13" t="s">
        <v>206</v>
      </c>
      <c r="R76" s="11">
        <v>85</v>
      </c>
      <c r="S76" s="12">
        <v>2</v>
      </c>
      <c r="T76" s="11">
        <v>5</v>
      </c>
      <c r="U76" s="10" t="s">
        <v>109</v>
      </c>
      <c r="V76" s="9" t="s">
        <v>160</v>
      </c>
      <c r="W76" s="8"/>
      <c r="X76" s="149">
        <v>0</v>
      </c>
      <c r="Y76" s="149">
        <v>2396970</v>
      </c>
      <c r="Z76" s="150">
        <v>0</v>
      </c>
      <c r="AA76" s="7"/>
      <c r="AB76" s="3"/>
    </row>
    <row r="77" spans="1:28" ht="36" customHeight="1">
      <c r="A77" s="22"/>
      <c r="B77" s="21"/>
      <c r="C77" s="132"/>
      <c r="D77" s="20"/>
      <c r="E77" s="634" t="s">
        <v>203</v>
      </c>
      <c r="F77" s="635"/>
      <c r="G77" s="635"/>
      <c r="H77" s="635"/>
      <c r="I77" s="635"/>
      <c r="J77" s="639"/>
      <c r="K77" s="639"/>
      <c r="L77" s="639"/>
      <c r="M77" s="640"/>
      <c r="N77" s="103">
        <v>47</v>
      </c>
      <c r="O77" s="104">
        <v>4</v>
      </c>
      <c r="P77" s="105">
        <v>12</v>
      </c>
      <c r="Q77" s="97" t="s">
        <v>119</v>
      </c>
      <c r="R77" s="133" t="s">
        <v>119</v>
      </c>
      <c r="S77" s="134" t="s">
        <v>119</v>
      </c>
      <c r="T77" s="133" t="s">
        <v>119</v>
      </c>
      <c r="U77" s="135" t="s">
        <v>119</v>
      </c>
      <c r="V77" s="106" t="s">
        <v>119</v>
      </c>
      <c r="W77" s="102"/>
      <c r="X77" s="145">
        <f t="shared" ref="X77:Z81" si="5">X78</f>
        <v>30000</v>
      </c>
      <c r="Y77" s="145">
        <f t="shared" si="5"/>
        <v>10000</v>
      </c>
      <c r="Z77" s="146">
        <f t="shared" si="5"/>
        <v>10000</v>
      </c>
      <c r="AA77" s="7"/>
      <c r="AB77" s="3"/>
    </row>
    <row r="78" spans="1:28" ht="86.25" customHeight="1">
      <c r="A78" s="22"/>
      <c r="B78" s="21"/>
      <c r="C78" s="132"/>
      <c r="D78" s="20"/>
      <c r="E78" s="30"/>
      <c r="F78" s="619" t="s">
        <v>7</v>
      </c>
      <c r="G78" s="620"/>
      <c r="H78" s="620"/>
      <c r="I78" s="620"/>
      <c r="J78" s="620"/>
      <c r="K78" s="620"/>
      <c r="L78" s="620"/>
      <c r="M78" s="621"/>
      <c r="N78" s="29">
        <v>47</v>
      </c>
      <c r="O78" s="28">
        <v>4</v>
      </c>
      <c r="P78" s="27">
        <v>12</v>
      </c>
      <c r="Q78" s="13" t="s">
        <v>135</v>
      </c>
      <c r="R78" s="25" t="s">
        <v>127</v>
      </c>
      <c r="S78" s="26" t="s">
        <v>123</v>
      </c>
      <c r="T78" s="25" t="s">
        <v>122</v>
      </c>
      <c r="U78" s="24" t="s">
        <v>121</v>
      </c>
      <c r="V78" s="23" t="s">
        <v>119</v>
      </c>
      <c r="W78" s="8"/>
      <c r="X78" s="147">
        <f t="shared" si="5"/>
        <v>30000</v>
      </c>
      <c r="Y78" s="147">
        <f t="shared" si="5"/>
        <v>10000</v>
      </c>
      <c r="Z78" s="148">
        <f t="shared" si="5"/>
        <v>10000</v>
      </c>
      <c r="AA78" s="7"/>
      <c r="AB78" s="3"/>
    </row>
    <row r="79" spans="1:28" ht="39.75" customHeight="1">
      <c r="A79" s="22"/>
      <c r="B79" s="21"/>
      <c r="C79" s="132"/>
      <c r="D79" s="20"/>
      <c r="E79" s="19"/>
      <c r="F79" s="17"/>
      <c r="G79" s="619" t="s">
        <v>202</v>
      </c>
      <c r="H79" s="620"/>
      <c r="I79" s="620"/>
      <c r="J79" s="620"/>
      <c r="K79" s="620"/>
      <c r="L79" s="620"/>
      <c r="M79" s="621"/>
      <c r="N79" s="29">
        <v>47</v>
      </c>
      <c r="O79" s="28">
        <v>4</v>
      </c>
      <c r="P79" s="27">
        <v>12</v>
      </c>
      <c r="Q79" s="13" t="s">
        <v>201</v>
      </c>
      <c r="R79" s="25" t="s">
        <v>127</v>
      </c>
      <c r="S79" s="26" t="s">
        <v>197</v>
      </c>
      <c r="T79" s="25" t="s">
        <v>122</v>
      </c>
      <c r="U79" s="24" t="s">
        <v>121</v>
      </c>
      <c r="V79" s="23" t="s">
        <v>119</v>
      </c>
      <c r="W79" s="8"/>
      <c r="X79" s="147">
        <f t="shared" si="5"/>
        <v>30000</v>
      </c>
      <c r="Y79" s="147">
        <f t="shared" si="5"/>
        <v>10000</v>
      </c>
      <c r="Z79" s="148">
        <f t="shared" si="5"/>
        <v>10000</v>
      </c>
      <c r="AA79" s="7"/>
      <c r="AB79" s="3"/>
    </row>
    <row r="80" spans="1:28" ht="43.5" customHeight="1">
      <c r="A80" s="22"/>
      <c r="B80" s="21"/>
      <c r="C80" s="132"/>
      <c r="D80" s="20"/>
      <c r="E80" s="19"/>
      <c r="F80" s="18"/>
      <c r="G80" s="17"/>
      <c r="H80" s="619" t="s">
        <v>200</v>
      </c>
      <c r="I80" s="620"/>
      <c r="J80" s="620"/>
      <c r="K80" s="620"/>
      <c r="L80" s="620"/>
      <c r="M80" s="621"/>
      <c r="N80" s="29">
        <v>47</v>
      </c>
      <c r="O80" s="28">
        <v>4</v>
      </c>
      <c r="P80" s="27">
        <v>12</v>
      </c>
      <c r="Q80" s="13" t="s">
        <v>199</v>
      </c>
      <c r="R80" s="25" t="s">
        <v>127</v>
      </c>
      <c r="S80" s="26" t="s">
        <v>197</v>
      </c>
      <c r="T80" s="25" t="s">
        <v>187</v>
      </c>
      <c r="U80" s="24" t="s">
        <v>121</v>
      </c>
      <c r="V80" s="23" t="s">
        <v>119</v>
      </c>
      <c r="W80" s="8"/>
      <c r="X80" s="147">
        <f t="shared" si="5"/>
        <v>30000</v>
      </c>
      <c r="Y80" s="147">
        <f t="shared" si="5"/>
        <v>10000</v>
      </c>
      <c r="Z80" s="148">
        <f t="shared" si="5"/>
        <v>10000</v>
      </c>
      <c r="AA80" s="7"/>
      <c r="AB80" s="3"/>
    </row>
    <row r="81" spans="1:28" ht="35.25" customHeight="1">
      <c r="A81" s="22"/>
      <c r="B81" s="21"/>
      <c r="C81" s="132"/>
      <c r="D81" s="20"/>
      <c r="E81" s="19"/>
      <c r="F81" s="18"/>
      <c r="G81" s="18"/>
      <c r="H81" s="17"/>
      <c r="I81" s="619" t="s">
        <v>582</v>
      </c>
      <c r="J81" s="620"/>
      <c r="K81" s="620"/>
      <c r="L81" s="620"/>
      <c r="M81" s="621"/>
      <c r="N81" s="29">
        <v>47</v>
      </c>
      <c r="O81" s="28">
        <v>4</v>
      </c>
      <c r="P81" s="27">
        <v>12</v>
      </c>
      <c r="Q81" s="13" t="s">
        <v>198</v>
      </c>
      <c r="R81" s="25" t="s">
        <v>127</v>
      </c>
      <c r="S81" s="26" t="s">
        <v>197</v>
      </c>
      <c r="T81" s="25" t="s">
        <v>187</v>
      </c>
      <c r="U81" s="24">
        <v>90052</v>
      </c>
      <c r="V81" s="23" t="s">
        <v>119</v>
      </c>
      <c r="W81" s="8"/>
      <c r="X81" s="147">
        <f t="shared" si="5"/>
        <v>30000</v>
      </c>
      <c r="Y81" s="147">
        <f t="shared" si="5"/>
        <v>10000</v>
      </c>
      <c r="Z81" s="148">
        <f t="shared" si="5"/>
        <v>10000</v>
      </c>
      <c r="AA81" s="7"/>
      <c r="AB81" s="3"/>
    </row>
    <row r="82" spans="1:28" ht="48" customHeight="1">
      <c r="A82" s="22"/>
      <c r="B82" s="21"/>
      <c r="C82" s="132"/>
      <c r="D82" s="39"/>
      <c r="E82" s="38"/>
      <c r="F82" s="37"/>
      <c r="G82" s="37"/>
      <c r="H82" s="37"/>
      <c r="I82" s="36"/>
      <c r="J82" s="622" t="s">
        <v>165</v>
      </c>
      <c r="K82" s="622"/>
      <c r="L82" s="622"/>
      <c r="M82" s="623"/>
      <c r="N82" s="16">
        <v>47</v>
      </c>
      <c r="O82" s="15">
        <v>4</v>
      </c>
      <c r="P82" s="14">
        <v>12</v>
      </c>
      <c r="Q82" s="13" t="s">
        <v>198</v>
      </c>
      <c r="R82" s="11" t="s">
        <v>127</v>
      </c>
      <c r="S82" s="12" t="s">
        <v>197</v>
      </c>
      <c r="T82" s="11" t="s">
        <v>187</v>
      </c>
      <c r="U82" s="10">
        <v>90052</v>
      </c>
      <c r="V82" s="9" t="s">
        <v>160</v>
      </c>
      <c r="W82" s="8"/>
      <c r="X82" s="149">
        <v>30000</v>
      </c>
      <c r="Y82" s="149">
        <v>10000</v>
      </c>
      <c r="Z82" s="150">
        <v>10000</v>
      </c>
      <c r="AA82" s="7"/>
      <c r="AB82" s="3"/>
    </row>
    <row r="83" spans="1:28" ht="29.25" customHeight="1">
      <c r="A83" s="22"/>
      <c r="B83" s="21"/>
      <c r="C83" s="132"/>
      <c r="D83" s="629" t="s">
        <v>196</v>
      </c>
      <c r="E83" s="630"/>
      <c r="F83" s="630"/>
      <c r="G83" s="630"/>
      <c r="H83" s="630"/>
      <c r="I83" s="630"/>
      <c r="J83" s="632"/>
      <c r="K83" s="632"/>
      <c r="L83" s="632"/>
      <c r="M83" s="633"/>
      <c r="N83" s="35">
        <v>47</v>
      </c>
      <c r="O83" s="34">
        <v>5</v>
      </c>
      <c r="P83" s="33" t="s">
        <v>119</v>
      </c>
      <c r="Q83" s="13" t="s">
        <v>119</v>
      </c>
      <c r="R83" s="136" t="s">
        <v>119</v>
      </c>
      <c r="S83" s="137" t="s">
        <v>119</v>
      </c>
      <c r="T83" s="136" t="s">
        <v>119</v>
      </c>
      <c r="U83" s="138" t="s">
        <v>119</v>
      </c>
      <c r="V83" s="32" t="s">
        <v>119</v>
      </c>
      <c r="W83" s="8"/>
      <c r="X83" s="157">
        <f>X84+X90+X98</f>
        <v>45000</v>
      </c>
      <c r="Y83" s="157">
        <f>Y84+Y90+Y98</f>
        <v>245000</v>
      </c>
      <c r="Z83" s="158">
        <f>Z84+Z90+Z98</f>
        <v>30000</v>
      </c>
      <c r="AA83" s="7"/>
      <c r="AB83" s="3"/>
    </row>
    <row r="84" spans="1:28" ht="23.25" customHeight="1">
      <c r="A84" s="22"/>
      <c r="B84" s="21"/>
      <c r="C84" s="132"/>
      <c r="D84" s="31"/>
      <c r="E84" s="634" t="s">
        <v>195</v>
      </c>
      <c r="F84" s="635"/>
      <c r="G84" s="635"/>
      <c r="H84" s="635"/>
      <c r="I84" s="635"/>
      <c r="J84" s="635"/>
      <c r="K84" s="635"/>
      <c r="L84" s="635"/>
      <c r="M84" s="636"/>
      <c r="N84" s="94">
        <v>47</v>
      </c>
      <c r="O84" s="95">
        <v>5</v>
      </c>
      <c r="P84" s="96">
        <v>1</v>
      </c>
      <c r="Q84" s="97" t="s">
        <v>119</v>
      </c>
      <c r="R84" s="98" t="s">
        <v>119</v>
      </c>
      <c r="S84" s="99" t="s">
        <v>119</v>
      </c>
      <c r="T84" s="98" t="s">
        <v>119</v>
      </c>
      <c r="U84" s="100" t="s">
        <v>119</v>
      </c>
      <c r="V84" s="101" t="s">
        <v>119</v>
      </c>
      <c r="W84" s="102"/>
      <c r="X84" s="145">
        <f t="shared" ref="X84:Z88" si="6">X85</f>
        <v>15000</v>
      </c>
      <c r="Y84" s="145">
        <f t="shared" si="6"/>
        <v>10000</v>
      </c>
      <c r="Z84" s="146">
        <f t="shared" si="6"/>
        <v>10000</v>
      </c>
      <c r="AA84" s="7"/>
      <c r="AB84" s="3"/>
    </row>
    <row r="85" spans="1:28" ht="79.5" customHeight="1">
      <c r="A85" s="22"/>
      <c r="B85" s="21"/>
      <c r="C85" s="132"/>
      <c r="D85" s="20"/>
      <c r="E85" s="30"/>
      <c r="F85" s="619" t="s">
        <v>6</v>
      </c>
      <c r="G85" s="620"/>
      <c r="H85" s="620"/>
      <c r="I85" s="620"/>
      <c r="J85" s="620"/>
      <c r="K85" s="620"/>
      <c r="L85" s="620"/>
      <c r="M85" s="621"/>
      <c r="N85" s="29">
        <v>47</v>
      </c>
      <c r="O85" s="28">
        <v>5</v>
      </c>
      <c r="P85" s="27">
        <v>1</v>
      </c>
      <c r="Q85" s="13" t="s">
        <v>135</v>
      </c>
      <c r="R85" s="25" t="s">
        <v>127</v>
      </c>
      <c r="S85" s="26" t="s">
        <v>123</v>
      </c>
      <c r="T85" s="25" t="s">
        <v>122</v>
      </c>
      <c r="U85" s="24" t="s">
        <v>121</v>
      </c>
      <c r="V85" s="23" t="s">
        <v>119</v>
      </c>
      <c r="W85" s="8"/>
      <c r="X85" s="147">
        <f t="shared" si="6"/>
        <v>15000</v>
      </c>
      <c r="Y85" s="147">
        <f t="shared" si="6"/>
        <v>10000</v>
      </c>
      <c r="Z85" s="148">
        <f t="shared" si="6"/>
        <v>10000</v>
      </c>
      <c r="AA85" s="7"/>
      <c r="AB85" s="3"/>
    </row>
    <row r="86" spans="1:28" ht="23.25" customHeight="1">
      <c r="A86" s="22"/>
      <c r="B86" s="21"/>
      <c r="C86" s="132"/>
      <c r="D86" s="20"/>
      <c r="E86" s="19"/>
      <c r="F86" s="17"/>
      <c r="G86" s="619" t="s">
        <v>194</v>
      </c>
      <c r="H86" s="620"/>
      <c r="I86" s="620"/>
      <c r="J86" s="620"/>
      <c r="K86" s="620"/>
      <c r="L86" s="620"/>
      <c r="M86" s="621"/>
      <c r="N86" s="29">
        <v>47</v>
      </c>
      <c r="O86" s="28">
        <v>5</v>
      </c>
      <c r="P86" s="27">
        <v>1</v>
      </c>
      <c r="Q86" s="13" t="s">
        <v>193</v>
      </c>
      <c r="R86" s="25" t="s">
        <v>127</v>
      </c>
      <c r="S86" s="26" t="s">
        <v>188</v>
      </c>
      <c r="T86" s="25" t="s">
        <v>122</v>
      </c>
      <c r="U86" s="24" t="s">
        <v>121</v>
      </c>
      <c r="V86" s="23" t="s">
        <v>119</v>
      </c>
      <c r="W86" s="8"/>
      <c r="X86" s="147">
        <f t="shared" si="6"/>
        <v>15000</v>
      </c>
      <c r="Y86" s="147">
        <f t="shared" si="6"/>
        <v>10000</v>
      </c>
      <c r="Z86" s="148">
        <f t="shared" si="6"/>
        <v>10000</v>
      </c>
      <c r="AA86" s="7"/>
      <c r="AB86" s="3"/>
    </row>
    <row r="87" spans="1:28" ht="33.75" customHeight="1">
      <c r="A87" s="22"/>
      <c r="B87" s="21"/>
      <c r="C87" s="132"/>
      <c r="D87" s="20"/>
      <c r="E87" s="19"/>
      <c r="F87" s="18"/>
      <c r="G87" s="17"/>
      <c r="H87" s="619" t="s">
        <v>192</v>
      </c>
      <c r="I87" s="620"/>
      <c r="J87" s="620"/>
      <c r="K87" s="620"/>
      <c r="L87" s="620"/>
      <c r="M87" s="621"/>
      <c r="N87" s="29">
        <v>47</v>
      </c>
      <c r="O87" s="28">
        <v>5</v>
      </c>
      <c r="P87" s="27">
        <v>1</v>
      </c>
      <c r="Q87" s="13" t="s">
        <v>191</v>
      </c>
      <c r="R87" s="25" t="s">
        <v>127</v>
      </c>
      <c r="S87" s="26" t="s">
        <v>188</v>
      </c>
      <c r="T87" s="25" t="s">
        <v>187</v>
      </c>
      <c r="U87" s="24" t="s">
        <v>121</v>
      </c>
      <c r="V87" s="23" t="s">
        <v>119</v>
      </c>
      <c r="W87" s="8"/>
      <c r="X87" s="147">
        <f t="shared" si="6"/>
        <v>15000</v>
      </c>
      <c r="Y87" s="147">
        <f t="shared" si="6"/>
        <v>10000</v>
      </c>
      <c r="Z87" s="148">
        <f t="shared" si="6"/>
        <v>10000</v>
      </c>
      <c r="AA87" s="7"/>
      <c r="AB87" s="3"/>
    </row>
    <row r="88" spans="1:28" ht="23.25" customHeight="1">
      <c r="A88" s="22"/>
      <c r="B88" s="21"/>
      <c r="C88" s="132"/>
      <c r="D88" s="20"/>
      <c r="E88" s="19"/>
      <c r="F88" s="18"/>
      <c r="G88" s="18"/>
      <c r="H88" s="17"/>
      <c r="I88" s="619" t="s">
        <v>190</v>
      </c>
      <c r="J88" s="620"/>
      <c r="K88" s="620"/>
      <c r="L88" s="620"/>
      <c r="M88" s="621"/>
      <c r="N88" s="29">
        <v>47</v>
      </c>
      <c r="O88" s="28">
        <v>5</v>
      </c>
      <c r="P88" s="27">
        <v>1</v>
      </c>
      <c r="Q88" s="13" t="s">
        <v>189</v>
      </c>
      <c r="R88" s="25" t="s">
        <v>127</v>
      </c>
      <c r="S88" s="26" t="s">
        <v>188</v>
      </c>
      <c r="T88" s="25" t="s">
        <v>187</v>
      </c>
      <c r="U88" s="24" t="s">
        <v>186</v>
      </c>
      <c r="V88" s="23" t="s">
        <v>119</v>
      </c>
      <c r="W88" s="8"/>
      <c r="X88" s="147">
        <f t="shared" si="6"/>
        <v>15000</v>
      </c>
      <c r="Y88" s="147">
        <f t="shared" si="6"/>
        <v>10000</v>
      </c>
      <c r="Z88" s="148">
        <f t="shared" si="6"/>
        <v>10000</v>
      </c>
      <c r="AA88" s="7"/>
      <c r="AB88" s="3"/>
    </row>
    <row r="89" spans="1:28" ht="49.5" customHeight="1">
      <c r="A89" s="22"/>
      <c r="B89" s="21"/>
      <c r="C89" s="132"/>
      <c r="D89" s="20"/>
      <c r="E89" s="38"/>
      <c r="F89" s="37"/>
      <c r="G89" s="37"/>
      <c r="H89" s="37"/>
      <c r="I89" s="36"/>
      <c r="J89" s="622" t="s">
        <v>165</v>
      </c>
      <c r="K89" s="622"/>
      <c r="L89" s="622"/>
      <c r="M89" s="623"/>
      <c r="N89" s="16">
        <v>47</v>
      </c>
      <c r="O89" s="15">
        <v>5</v>
      </c>
      <c r="P89" s="14">
        <v>1</v>
      </c>
      <c r="Q89" s="13" t="s">
        <v>189</v>
      </c>
      <c r="R89" s="11" t="s">
        <v>127</v>
      </c>
      <c r="S89" s="12" t="s">
        <v>188</v>
      </c>
      <c r="T89" s="11" t="s">
        <v>187</v>
      </c>
      <c r="U89" s="10" t="s">
        <v>186</v>
      </c>
      <c r="V89" s="9" t="s">
        <v>160</v>
      </c>
      <c r="W89" s="8"/>
      <c r="X89" s="149">
        <v>15000</v>
      </c>
      <c r="Y89" s="149">
        <v>10000</v>
      </c>
      <c r="Z89" s="150">
        <v>10000</v>
      </c>
      <c r="AA89" s="7"/>
      <c r="AB89" s="3"/>
    </row>
    <row r="90" spans="1:28" ht="23.25" customHeight="1">
      <c r="A90" s="22"/>
      <c r="B90" s="21"/>
      <c r="C90" s="132"/>
      <c r="D90" s="20"/>
      <c r="E90" s="634" t="s">
        <v>185</v>
      </c>
      <c r="F90" s="635"/>
      <c r="G90" s="635"/>
      <c r="H90" s="635"/>
      <c r="I90" s="635"/>
      <c r="J90" s="639"/>
      <c r="K90" s="639"/>
      <c r="L90" s="639"/>
      <c r="M90" s="640"/>
      <c r="N90" s="103">
        <v>47</v>
      </c>
      <c r="O90" s="104">
        <v>5</v>
      </c>
      <c r="P90" s="105">
        <v>2</v>
      </c>
      <c r="Q90" s="97" t="s">
        <v>119</v>
      </c>
      <c r="R90" s="133" t="s">
        <v>119</v>
      </c>
      <c r="S90" s="134" t="s">
        <v>119</v>
      </c>
      <c r="T90" s="133" t="s">
        <v>119</v>
      </c>
      <c r="U90" s="135" t="s">
        <v>119</v>
      </c>
      <c r="V90" s="106" t="s">
        <v>119</v>
      </c>
      <c r="W90" s="102"/>
      <c r="X90" s="145">
        <f t="shared" ref="X90:Z92" si="7">X91</f>
        <v>0</v>
      </c>
      <c r="Y90" s="145">
        <f t="shared" si="7"/>
        <v>8684</v>
      </c>
      <c r="Z90" s="146">
        <f t="shared" si="7"/>
        <v>10000</v>
      </c>
      <c r="AA90" s="7"/>
      <c r="AB90" s="3"/>
    </row>
    <row r="91" spans="1:28" ht="78.75" customHeight="1">
      <c r="A91" s="22"/>
      <c r="B91" s="21"/>
      <c r="C91" s="132"/>
      <c r="D91" s="20"/>
      <c r="E91" s="30"/>
      <c r="F91" s="619" t="s">
        <v>6</v>
      </c>
      <c r="G91" s="620"/>
      <c r="H91" s="620"/>
      <c r="I91" s="620"/>
      <c r="J91" s="620"/>
      <c r="K91" s="620"/>
      <c r="L91" s="620"/>
      <c r="M91" s="621"/>
      <c r="N91" s="29">
        <v>47</v>
      </c>
      <c r="O91" s="28">
        <v>5</v>
      </c>
      <c r="P91" s="27">
        <v>2</v>
      </c>
      <c r="Q91" s="13" t="s">
        <v>135</v>
      </c>
      <c r="R91" s="25" t="s">
        <v>127</v>
      </c>
      <c r="S91" s="26" t="s">
        <v>123</v>
      </c>
      <c r="T91" s="25" t="s">
        <v>122</v>
      </c>
      <c r="U91" s="24" t="s">
        <v>121</v>
      </c>
      <c r="V91" s="23" t="s">
        <v>119</v>
      </c>
      <c r="W91" s="8"/>
      <c r="X91" s="147">
        <f t="shared" si="7"/>
        <v>0</v>
      </c>
      <c r="Y91" s="147">
        <f t="shared" si="7"/>
        <v>8684</v>
      </c>
      <c r="Z91" s="148">
        <f t="shared" si="7"/>
        <v>10000</v>
      </c>
      <c r="AA91" s="7"/>
      <c r="AB91" s="3"/>
    </row>
    <row r="92" spans="1:28" ht="57" customHeight="1">
      <c r="A92" s="22"/>
      <c r="B92" s="21"/>
      <c r="C92" s="132"/>
      <c r="D92" s="20"/>
      <c r="E92" s="19"/>
      <c r="F92" s="17"/>
      <c r="G92" s="619" t="s">
        <v>184</v>
      </c>
      <c r="H92" s="620"/>
      <c r="I92" s="620"/>
      <c r="J92" s="620"/>
      <c r="K92" s="620"/>
      <c r="L92" s="620"/>
      <c r="M92" s="621"/>
      <c r="N92" s="29">
        <v>47</v>
      </c>
      <c r="O92" s="28">
        <v>5</v>
      </c>
      <c r="P92" s="27">
        <v>2</v>
      </c>
      <c r="Q92" s="13" t="s">
        <v>183</v>
      </c>
      <c r="R92" s="25" t="s">
        <v>127</v>
      </c>
      <c r="S92" s="26" t="s">
        <v>178</v>
      </c>
      <c r="T92" s="25" t="s">
        <v>122</v>
      </c>
      <c r="U92" s="24" t="s">
        <v>121</v>
      </c>
      <c r="V92" s="23" t="s">
        <v>119</v>
      </c>
      <c r="W92" s="8"/>
      <c r="X92" s="147">
        <f t="shared" si="7"/>
        <v>0</v>
      </c>
      <c r="Y92" s="147">
        <f t="shared" si="7"/>
        <v>8684</v>
      </c>
      <c r="Z92" s="148">
        <f t="shared" si="7"/>
        <v>10000</v>
      </c>
      <c r="AA92" s="7"/>
      <c r="AB92" s="3"/>
    </row>
    <row r="93" spans="1:28" ht="36" customHeight="1">
      <c r="A93" s="22"/>
      <c r="B93" s="21"/>
      <c r="C93" s="132"/>
      <c r="D93" s="20"/>
      <c r="E93" s="19"/>
      <c r="F93" s="18"/>
      <c r="G93" s="17"/>
      <c r="H93" s="619" t="s">
        <v>182</v>
      </c>
      <c r="I93" s="620"/>
      <c r="J93" s="620"/>
      <c r="K93" s="620"/>
      <c r="L93" s="620"/>
      <c r="M93" s="621"/>
      <c r="N93" s="29">
        <v>47</v>
      </c>
      <c r="O93" s="28">
        <v>5</v>
      </c>
      <c r="P93" s="27">
        <v>2</v>
      </c>
      <c r="Q93" s="13" t="s">
        <v>181</v>
      </c>
      <c r="R93" s="25" t="s">
        <v>127</v>
      </c>
      <c r="S93" s="26" t="s">
        <v>178</v>
      </c>
      <c r="T93" s="25" t="s">
        <v>162</v>
      </c>
      <c r="U93" s="24" t="s">
        <v>121</v>
      </c>
      <c r="V93" s="23" t="s">
        <v>119</v>
      </c>
      <c r="W93" s="8"/>
      <c r="X93" s="147">
        <f>X94</f>
        <v>0</v>
      </c>
      <c r="Y93" s="147">
        <f>Y94+Y96</f>
        <v>8684</v>
      </c>
      <c r="Z93" s="148">
        <f>Z94</f>
        <v>10000</v>
      </c>
      <c r="AA93" s="7"/>
      <c r="AB93" s="3"/>
    </row>
    <row r="94" spans="1:28" ht="23.25" customHeight="1">
      <c r="A94" s="22"/>
      <c r="B94" s="21"/>
      <c r="C94" s="132"/>
      <c r="D94" s="20"/>
      <c r="E94" s="19"/>
      <c r="F94" s="18"/>
      <c r="G94" s="18"/>
      <c r="H94" s="17"/>
      <c r="I94" s="619" t="s">
        <v>180</v>
      </c>
      <c r="J94" s="620"/>
      <c r="K94" s="620"/>
      <c r="L94" s="620"/>
      <c r="M94" s="621"/>
      <c r="N94" s="29">
        <v>47</v>
      </c>
      <c r="O94" s="28">
        <v>5</v>
      </c>
      <c r="P94" s="27">
        <v>2</v>
      </c>
      <c r="Q94" s="13" t="s">
        <v>179</v>
      </c>
      <c r="R94" s="25" t="s">
        <v>127</v>
      </c>
      <c r="S94" s="26" t="s">
        <v>178</v>
      </c>
      <c r="T94" s="25" t="s">
        <v>162</v>
      </c>
      <c r="U94" s="24" t="s">
        <v>177</v>
      </c>
      <c r="V94" s="23" t="s">
        <v>119</v>
      </c>
      <c r="W94" s="8"/>
      <c r="X94" s="147">
        <f>(X95)</f>
        <v>0</v>
      </c>
      <c r="Y94" s="147">
        <f>SUM(Y95)</f>
        <v>8684</v>
      </c>
      <c r="Z94" s="148">
        <f>Z97+SUM(Z95)</f>
        <v>10000</v>
      </c>
      <c r="AA94" s="7"/>
      <c r="AB94" s="3"/>
    </row>
    <row r="95" spans="1:28" ht="56.25" customHeight="1">
      <c r="A95" s="22"/>
      <c r="B95" s="21"/>
      <c r="C95" s="132"/>
      <c r="D95" s="20"/>
      <c r="E95" s="38"/>
      <c r="F95" s="37"/>
      <c r="G95" s="37"/>
      <c r="H95" s="36"/>
      <c r="I95" s="36"/>
      <c r="J95" s="208"/>
      <c r="K95" s="208"/>
      <c r="L95" s="208"/>
      <c r="M95" s="37" t="s">
        <v>165</v>
      </c>
      <c r="N95" s="29">
        <v>47</v>
      </c>
      <c r="O95" s="28">
        <v>5</v>
      </c>
      <c r="P95" s="27">
        <v>2</v>
      </c>
      <c r="Q95" s="13"/>
      <c r="R95" s="25">
        <v>85</v>
      </c>
      <c r="S95" s="26">
        <v>5</v>
      </c>
      <c r="T95" s="25">
        <v>3</v>
      </c>
      <c r="U95" s="24">
        <v>90035</v>
      </c>
      <c r="V95" s="23">
        <v>240</v>
      </c>
      <c r="W95" s="8"/>
      <c r="X95" s="571">
        <v>0</v>
      </c>
      <c r="Y95" s="571">
        <v>8684</v>
      </c>
      <c r="Z95" s="572">
        <v>10000</v>
      </c>
      <c r="AA95" s="7"/>
      <c r="AB95" s="3"/>
    </row>
    <row r="96" spans="1:28" ht="0.75" customHeight="1">
      <c r="A96" s="22"/>
      <c r="B96" s="21"/>
      <c r="C96" s="132"/>
      <c r="D96" s="20"/>
      <c r="E96" s="38"/>
      <c r="F96" s="37"/>
      <c r="G96" s="37"/>
      <c r="H96" s="36"/>
      <c r="I96" s="36"/>
      <c r="J96" s="208"/>
      <c r="K96" s="208"/>
      <c r="L96" s="208"/>
      <c r="M96" s="37" t="s">
        <v>102</v>
      </c>
      <c r="N96" s="29">
        <v>47</v>
      </c>
      <c r="O96" s="28">
        <v>5</v>
      </c>
      <c r="P96" s="27">
        <v>2</v>
      </c>
      <c r="Q96" s="13"/>
      <c r="R96" s="25">
        <v>85</v>
      </c>
      <c r="S96" s="26">
        <v>5</v>
      </c>
      <c r="T96" s="25">
        <v>3</v>
      </c>
      <c r="U96" s="24" t="s">
        <v>110</v>
      </c>
      <c r="V96" s="23"/>
      <c r="W96" s="8"/>
      <c r="X96" s="147">
        <f>SUM(X97)</f>
        <v>0</v>
      </c>
      <c r="Y96" s="147">
        <f>SUM(Y97)</f>
        <v>0</v>
      </c>
      <c r="Z96" s="148">
        <f>SUM(Z97)</f>
        <v>0</v>
      </c>
      <c r="AA96" s="7"/>
      <c r="AB96" s="3"/>
    </row>
    <row r="97" spans="1:28" ht="48" hidden="1" customHeight="1">
      <c r="A97" s="22"/>
      <c r="B97" s="21"/>
      <c r="C97" s="132"/>
      <c r="D97" s="20"/>
      <c r="E97" s="38"/>
      <c r="F97" s="37"/>
      <c r="G97" s="37"/>
      <c r="H97" s="37"/>
      <c r="I97" s="36"/>
      <c r="J97" s="622" t="s">
        <v>165</v>
      </c>
      <c r="K97" s="622"/>
      <c r="L97" s="622"/>
      <c r="M97" s="623"/>
      <c r="N97" s="16">
        <v>47</v>
      </c>
      <c r="O97" s="15">
        <v>5</v>
      </c>
      <c r="P97" s="14">
        <v>2</v>
      </c>
      <c r="Q97" s="13" t="s">
        <v>179</v>
      </c>
      <c r="R97" s="11">
        <v>85</v>
      </c>
      <c r="S97" s="12" t="s">
        <v>178</v>
      </c>
      <c r="T97" s="11" t="s">
        <v>162</v>
      </c>
      <c r="U97" s="10" t="s">
        <v>110</v>
      </c>
      <c r="V97" s="9" t="s">
        <v>160</v>
      </c>
      <c r="W97" s="8"/>
      <c r="X97" s="573">
        <v>0</v>
      </c>
      <c r="Y97" s="573">
        <v>0</v>
      </c>
      <c r="Z97" s="547">
        <v>0</v>
      </c>
      <c r="AA97" s="7"/>
      <c r="AB97" s="3"/>
    </row>
    <row r="98" spans="1:28" ht="23.25" customHeight="1">
      <c r="A98" s="22"/>
      <c r="B98" s="21"/>
      <c r="C98" s="132"/>
      <c r="D98" s="20"/>
      <c r="E98" s="634" t="s">
        <v>176</v>
      </c>
      <c r="F98" s="635"/>
      <c r="G98" s="635"/>
      <c r="H98" s="635"/>
      <c r="I98" s="635"/>
      <c r="J98" s="639"/>
      <c r="K98" s="639"/>
      <c r="L98" s="639"/>
      <c r="M98" s="640"/>
      <c r="N98" s="103">
        <v>47</v>
      </c>
      <c r="O98" s="104">
        <v>5</v>
      </c>
      <c r="P98" s="105">
        <v>3</v>
      </c>
      <c r="Q98" s="97" t="s">
        <v>119</v>
      </c>
      <c r="R98" s="133" t="s">
        <v>119</v>
      </c>
      <c r="S98" s="134" t="s">
        <v>119</v>
      </c>
      <c r="T98" s="133" t="s">
        <v>119</v>
      </c>
      <c r="U98" s="135" t="s">
        <v>119</v>
      </c>
      <c r="V98" s="106" t="s">
        <v>119</v>
      </c>
      <c r="W98" s="102"/>
      <c r="X98" s="159">
        <f t="shared" ref="X98:Z99" si="8">X99</f>
        <v>30000</v>
      </c>
      <c r="Y98" s="159">
        <f t="shared" si="8"/>
        <v>226316</v>
      </c>
      <c r="Z98" s="160">
        <f t="shared" si="8"/>
        <v>10000</v>
      </c>
      <c r="AA98" s="7"/>
      <c r="AB98" s="3"/>
    </row>
    <row r="99" spans="1:28" ht="83.25" customHeight="1">
      <c r="A99" s="22"/>
      <c r="B99" s="21"/>
      <c r="C99" s="132"/>
      <c r="D99" s="20"/>
      <c r="E99" s="30"/>
      <c r="F99" s="619" t="s">
        <v>6</v>
      </c>
      <c r="G99" s="620"/>
      <c r="H99" s="620"/>
      <c r="I99" s="620"/>
      <c r="J99" s="620"/>
      <c r="K99" s="620"/>
      <c r="L99" s="620"/>
      <c r="M99" s="621"/>
      <c r="N99" s="29">
        <v>47</v>
      </c>
      <c r="O99" s="28">
        <v>5</v>
      </c>
      <c r="P99" s="27">
        <v>3</v>
      </c>
      <c r="Q99" s="13" t="s">
        <v>135</v>
      </c>
      <c r="R99" s="25" t="s">
        <v>127</v>
      </c>
      <c r="S99" s="26" t="s">
        <v>123</v>
      </c>
      <c r="T99" s="25" t="s">
        <v>122</v>
      </c>
      <c r="U99" s="24" t="s">
        <v>121</v>
      </c>
      <c r="V99" s="23" t="s">
        <v>119</v>
      </c>
      <c r="W99" s="8"/>
      <c r="X99" s="147">
        <f t="shared" si="8"/>
        <v>30000</v>
      </c>
      <c r="Y99" s="147">
        <f t="shared" si="8"/>
        <v>226316</v>
      </c>
      <c r="Z99" s="148">
        <f t="shared" si="8"/>
        <v>10000</v>
      </c>
      <c r="AA99" s="7"/>
      <c r="AB99" s="3"/>
    </row>
    <row r="100" spans="1:28" ht="29.25" customHeight="1">
      <c r="A100" s="22"/>
      <c r="B100" s="21"/>
      <c r="C100" s="132"/>
      <c r="D100" s="20"/>
      <c r="E100" s="19"/>
      <c r="F100" s="17"/>
      <c r="G100" s="619" t="s">
        <v>175</v>
      </c>
      <c r="H100" s="620"/>
      <c r="I100" s="620"/>
      <c r="J100" s="620"/>
      <c r="K100" s="620"/>
      <c r="L100" s="620"/>
      <c r="M100" s="621"/>
      <c r="N100" s="29">
        <v>47</v>
      </c>
      <c r="O100" s="28">
        <v>5</v>
      </c>
      <c r="P100" s="27">
        <v>3</v>
      </c>
      <c r="Q100" s="13" t="s">
        <v>174</v>
      </c>
      <c r="R100" s="25" t="s">
        <v>127</v>
      </c>
      <c r="S100" s="26" t="s">
        <v>163</v>
      </c>
      <c r="T100" s="25" t="s">
        <v>122</v>
      </c>
      <c r="U100" s="24" t="s">
        <v>121</v>
      </c>
      <c r="V100" s="23" t="s">
        <v>119</v>
      </c>
      <c r="W100" s="8"/>
      <c r="X100" s="147">
        <f>X101+X104</f>
        <v>30000</v>
      </c>
      <c r="Y100" s="147">
        <f>Y101</f>
        <v>226316</v>
      </c>
      <c r="Z100" s="148">
        <f>Z101+Z104</f>
        <v>10000</v>
      </c>
      <c r="AA100" s="7"/>
      <c r="AB100" s="3"/>
    </row>
    <row r="101" spans="1:28" ht="37.5" customHeight="1">
      <c r="A101" s="22"/>
      <c r="B101" s="21"/>
      <c r="C101" s="132"/>
      <c r="D101" s="20"/>
      <c r="E101" s="19"/>
      <c r="F101" s="18"/>
      <c r="G101" s="17"/>
      <c r="H101" s="619" t="s">
        <v>173</v>
      </c>
      <c r="I101" s="620"/>
      <c r="J101" s="620"/>
      <c r="K101" s="620"/>
      <c r="L101" s="620"/>
      <c r="M101" s="621"/>
      <c r="N101" s="29">
        <v>47</v>
      </c>
      <c r="O101" s="28">
        <v>5</v>
      </c>
      <c r="P101" s="27">
        <v>3</v>
      </c>
      <c r="Q101" s="13" t="s">
        <v>172</v>
      </c>
      <c r="R101" s="25" t="s">
        <v>127</v>
      </c>
      <c r="S101" s="26" t="s">
        <v>163</v>
      </c>
      <c r="T101" s="25" t="s">
        <v>125</v>
      </c>
      <c r="U101" s="24" t="s">
        <v>121</v>
      </c>
      <c r="V101" s="23" t="s">
        <v>119</v>
      </c>
      <c r="W101" s="8"/>
      <c r="X101" s="147">
        <f>X102</f>
        <v>30000</v>
      </c>
      <c r="Y101" s="147">
        <f>Y104</f>
        <v>226316</v>
      </c>
      <c r="Z101" s="148">
        <f>Z102</f>
        <v>10000</v>
      </c>
      <c r="AA101" s="7"/>
      <c r="AB101" s="3"/>
    </row>
    <row r="102" spans="1:28" ht="23.25" customHeight="1">
      <c r="A102" s="22"/>
      <c r="B102" s="21"/>
      <c r="C102" s="132"/>
      <c r="D102" s="20"/>
      <c r="E102" s="19"/>
      <c r="F102" s="18"/>
      <c r="G102" s="18"/>
      <c r="H102" s="17"/>
      <c r="I102" s="619" t="s">
        <v>171</v>
      </c>
      <c r="J102" s="620"/>
      <c r="K102" s="620"/>
      <c r="L102" s="620"/>
      <c r="M102" s="621"/>
      <c r="N102" s="29">
        <v>47</v>
      </c>
      <c r="O102" s="28">
        <v>5</v>
      </c>
      <c r="P102" s="27">
        <v>3</v>
      </c>
      <c r="Q102" s="13" t="s">
        <v>170</v>
      </c>
      <c r="R102" s="25" t="s">
        <v>127</v>
      </c>
      <c r="S102" s="26" t="s">
        <v>163</v>
      </c>
      <c r="T102" s="25" t="s">
        <v>125</v>
      </c>
      <c r="U102" s="24" t="s">
        <v>169</v>
      </c>
      <c r="V102" s="23" t="s">
        <v>119</v>
      </c>
      <c r="W102" s="8"/>
      <c r="X102" s="147">
        <f>X103</f>
        <v>30000</v>
      </c>
      <c r="Y102" s="147">
        <f>Y103</f>
        <v>0</v>
      </c>
      <c r="Z102" s="148">
        <f>Z103</f>
        <v>10000</v>
      </c>
      <c r="AA102" s="7"/>
      <c r="AB102" s="3"/>
    </row>
    <row r="103" spans="1:28" ht="39" customHeight="1">
      <c r="A103" s="22"/>
      <c r="B103" s="21"/>
      <c r="C103" s="132"/>
      <c r="D103" s="20"/>
      <c r="E103" s="19"/>
      <c r="F103" s="18"/>
      <c r="G103" s="18"/>
      <c r="H103" s="37"/>
      <c r="I103" s="36"/>
      <c r="J103" s="622" t="s">
        <v>165</v>
      </c>
      <c r="K103" s="622"/>
      <c r="L103" s="622"/>
      <c r="M103" s="623"/>
      <c r="N103" s="16">
        <v>47</v>
      </c>
      <c r="O103" s="15">
        <v>5</v>
      </c>
      <c r="P103" s="14">
        <v>3</v>
      </c>
      <c r="Q103" s="13" t="s">
        <v>170</v>
      </c>
      <c r="R103" s="11" t="s">
        <v>127</v>
      </c>
      <c r="S103" s="12" t="s">
        <v>163</v>
      </c>
      <c r="T103" s="11" t="s">
        <v>125</v>
      </c>
      <c r="U103" s="10" t="s">
        <v>169</v>
      </c>
      <c r="V103" s="9" t="s">
        <v>160</v>
      </c>
      <c r="W103" s="8"/>
      <c r="X103" s="149">
        <v>30000</v>
      </c>
      <c r="Y103" s="149">
        <v>0</v>
      </c>
      <c r="Z103" s="150">
        <v>10000</v>
      </c>
      <c r="AA103" s="7"/>
      <c r="AB103" s="3"/>
    </row>
    <row r="104" spans="1:28" ht="38.25" customHeight="1">
      <c r="A104" s="22"/>
      <c r="B104" s="21"/>
      <c r="C104" s="132"/>
      <c r="D104" s="20"/>
      <c r="E104" s="19"/>
      <c r="F104" s="18"/>
      <c r="G104" s="18"/>
      <c r="H104" s="619" t="s">
        <v>102</v>
      </c>
      <c r="I104" s="620"/>
      <c r="J104" s="641"/>
      <c r="K104" s="641"/>
      <c r="L104" s="641"/>
      <c r="M104" s="642"/>
      <c r="N104" s="43">
        <v>47</v>
      </c>
      <c r="O104" s="42">
        <v>5</v>
      </c>
      <c r="P104" s="41">
        <v>3</v>
      </c>
      <c r="Q104" s="13" t="s">
        <v>167</v>
      </c>
      <c r="R104" s="89" t="s">
        <v>127</v>
      </c>
      <c r="S104" s="90" t="s">
        <v>163</v>
      </c>
      <c r="T104" s="89">
        <v>1</v>
      </c>
      <c r="U104" s="91" t="s">
        <v>110</v>
      </c>
      <c r="V104" s="40" t="s">
        <v>119</v>
      </c>
      <c r="W104" s="8"/>
      <c r="X104" s="155">
        <f t="shared" ref="X104:Z105" si="9">X105</f>
        <v>0</v>
      </c>
      <c r="Y104" s="155">
        <f t="shared" si="9"/>
        <v>226316</v>
      </c>
      <c r="Z104" s="156">
        <f t="shared" si="9"/>
        <v>0</v>
      </c>
      <c r="AA104" s="7"/>
      <c r="AB104" s="3"/>
    </row>
    <row r="105" spans="1:28" ht="0.75" customHeight="1">
      <c r="A105" s="22"/>
      <c r="B105" s="21"/>
      <c r="C105" s="132"/>
      <c r="D105" s="20"/>
      <c r="E105" s="19"/>
      <c r="F105" s="18"/>
      <c r="G105" s="18"/>
      <c r="H105" s="17"/>
      <c r="I105" s="619" t="s">
        <v>166</v>
      </c>
      <c r="J105" s="620"/>
      <c r="K105" s="620"/>
      <c r="L105" s="620"/>
      <c r="M105" s="621"/>
      <c r="N105" s="29">
        <v>47</v>
      </c>
      <c r="O105" s="28">
        <v>5</v>
      </c>
      <c r="P105" s="27">
        <v>3</v>
      </c>
      <c r="Q105" s="13" t="s">
        <v>164</v>
      </c>
      <c r="R105" s="25" t="s">
        <v>127</v>
      </c>
      <c r="S105" s="26" t="s">
        <v>163</v>
      </c>
      <c r="T105" s="25" t="s">
        <v>162</v>
      </c>
      <c r="U105" s="24" t="s">
        <v>161</v>
      </c>
      <c r="V105" s="23" t="s">
        <v>119</v>
      </c>
      <c r="W105" s="8"/>
      <c r="X105" s="147">
        <f t="shared" si="9"/>
        <v>0</v>
      </c>
      <c r="Y105" s="147">
        <f t="shared" si="9"/>
        <v>226316</v>
      </c>
      <c r="Z105" s="148">
        <f t="shared" si="9"/>
        <v>0</v>
      </c>
      <c r="AA105" s="7"/>
      <c r="AB105" s="3"/>
    </row>
    <row r="106" spans="1:28" ht="38.25" customHeight="1">
      <c r="A106" s="22"/>
      <c r="B106" s="21"/>
      <c r="C106" s="132"/>
      <c r="D106" s="39"/>
      <c r="E106" s="38"/>
      <c r="F106" s="37"/>
      <c r="G106" s="37"/>
      <c r="H106" s="37"/>
      <c r="I106" s="36"/>
      <c r="J106" s="622" t="s">
        <v>165</v>
      </c>
      <c r="K106" s="622"/>
      <c r="L106" s="622"/>
      <c r="M106" s="623"/>
      <c r="N106" s="16">
        <v>47</v>
      </c>
      <c r="O106" s="15">
        <v>5</v>
      </c>
      <c r="P106" s="14">
        <v>3</v>
      </c>
      <c r="Q106" s="13" t="s">
        <v>164</v>
      </c>
      <c r="R106" s="11" t="s">
        <v>127</v>
      </c>
      <c r="S106" s="12" t="s">
        <v>163</v>
      </c>
      <c r="T106" s="11">
        <v>1</v>
      </c>
      <c r="U106" s="10" t="s">
        <v>110</v>
      </c>
      <c r="V106" s="9" t="s">
        <v>160</v>
      </c>
      <c r="W106" s="8"/>
      <c r="X106" s="149">
        <v>0</v>
      </c>
      <c r="Y106" s="149">
        <v>226316</v>
      </c>
      <c r="Z106" s="150">
        <v>0</v>
      </c>
      <c r="AA106" s="7"/>
      <c r="AB106" s="3"/>
    </row>
    <row r="107" spans="1:28" ht="23.25" customHeight="1">
      <c r="A107" s="22"/>
      <c r="B107" s="21"/>
      <c r="C107" s="132"/>
      <c r="D107" s="629" t="s">
        <v>159</v>
      </c>
      <c r="E107" s="630"/>
      <c r="F107" s="630"/>
      <c r="G107" s="630"/>
      <c r="H107" s="630"/>
      <c r="I107" s="630"/>
      <c r="J107" s="632"/>
      <c r="K107" s="632"/>
      <c r="L107" s="632"/>
      <c r="M107" s="633"/>
      <c r="N107" s="35">
        <v>47</v>
      </c>
      <c r="O107" s="34">
        <v>8</v>
      </c>
      <c r="P107" s="33" t="s">
        <v>119</v>
      </c>
      <c r="Q107" s="13" t="s">
        <v>119</v>
      </c>
      <c r="R107" s="136" t="s">
        <v>119</v>
      </c>
      <c r="S107" s="137" t="s">
        <v>119</v>
      </c>
      <c r="T107" s="136" t="s">
        <v>119</v>
      </c>
      <c r="U107" s="138" t="s">
        <v>119</v>
      </c>
      <c r="V107" s="32" t="s">
        <v>119</v>
      </c>
      <c r="W107" s="8"/>
      <c r="X107" s="153">
        <f t="shared" ref="X107:Z108" si="10">X108</f>
        <v>1169100</v>
      </c>
      <c r="Y107" s="153">
        <f t="shared" si="10"/>
        <v>900000</v>
      </c>
      <c r="Z107" s="154">
        <f t="shared" si="10"/>
        <v>900000</v>
      </c>
      <c r="AA107" s="7"/>
      <c r="AB107" s="3"/>
    </row>
    <row r="108" spans="1:28" ht="23.25" customHeight="1">
      <c r="A108" s="22"/>
      <c r="B108" s="21"/>
      <c r="C108" s="132"/>
      <c r="D108" s="31"/>
      <c r="E108" s="634" t="s">
        <v>158</v>
      </c>
      <c r="F108" s="635"/>
      <c r="G108" s="635"/>
      <c r="H108" s="635"/>
      <c r="I108" s="635"/>
      <c r="J108" s="635"/>
      <c r="K108" s="635"/>
      <c r="L108" s="635"/>
      <c r="M108" s="636"/>
      <c r="N108" s="94">
        <v>47</v>
      </c>
      <c r="O108" s="95">
        <v>8</v>
      </c>
      <c r="P108" s="96">
        <v>1</v>
      </c>
      <c r="Q108" s="97" t="s">
        <v>119</v>
      </c>
      <c r="R108" s="98" t="s">
        <v>119</v>
      </c>
      <c r="S108" s="99" t="s">
        <v>119</v>
      </c>
      <c r="T108" s="98" t="s">
        <v>119</v>
      </c>
      <c r="U108" s="100" t="s">
        <v>119</v>
      </c>
      <c r="V108" s="101" t="s">
        <v>119</v>
      </c>
      <c r="W108" s="102"/>
      <c r="X108" s="145">
        <f t="shared" si="10"/>
        <v>1169100</v>
      </c>
      <c r="Y108" s="145">
        <f t="shared" si="10"/>
        <v>900000</v>
      </c>
      <c r="Z108" s="146">
        <f t="shared" si="10"/>
        <v>900000</v>
      </c>
      <c r="AA108" s="7"/>
      <c r="AB108" s="3"/>
    </row>
    <row r="109" spans="1:28" ht="36" customHeight="1">
      <c r="A109" s="22"/>
      <c r="B109" s="21"/>
      <c r="C109" s="132"/>
      <c r="D109" s="20"/>
      <c r="E109" s="30"/>
      <c r="F109" s="619" t="s">
        <v>8</v>
      </c>
      <c r="G109" s="620"/>
      <c r="H109" s="620"/>
      <c r="I109" s="620"/>
      <c r="J109" s="620"/>
      <c r="K109" s="620"/>
      <c r="L109" s="620"/>
      <c r="M109" s="621"/>
      <c r="N109" s="29">
        <v>47</v>
      </c>
      <c r="O109" s="28">
        <v>8</v>
      </c>
      <c r="P109" s="27">
        <v>1</v>
      </c>
      <c r="Q109" s="13" t="s">
        <v>157</v>
      </c>
      <c r="R109" s="25" t="s">
        <v>141</v>
      </c>
      <c r="S109" s="26" t="s">
        <v>123</v>
      </c>
      <c r="T109" s="25" t="s">
        <v>122</v>
      </c>
      <c r="U109" s="24" t="s">
        <v>121</v>
      </c>
      <c r="V109" s="23" t="s">
        <v>119</v>
      </c>
      <c r="W109" s="8"/>
      <c r="X109" s="147">
        <f>X114+X110</f>
        <v>1169100</v>
      </c>
      <c r="Y109" s="147">
        <f>Y114+Y110</f>
        <v>900000</v>
      </c>
      <c r="Z109" s="148">
        <f>Z114+Z110</f>
        <v>900000</v>
      </c>
      <c r="AA109" s="7"/>
      <c r="AB109" s="3"/>
    </row>
    <row r="110" spans="1:28" ht="23.25" customHeight="1">
      <c r="A110" s="22"/>
      <c r="B110" s="21"/>
      <c r="C110" s="132"/>
      <c r="D110" s="20"/>
      <c r="E110" s="19"/>
      <c r="F110" s="17"/>
      <c r="G110" s="619" t="s">
        <v>156</v>
      </c>
      <c r="H110" s="620"/>
      <c r="I110" s="620"/>
      <c r="J110" s="620"/>
      <c r="K110" s="620"/>
      <c r="L110" s="620"/>
      <c r="M110" s="621"/>
      <c r="N110" s="29">
        <v>47</v>
      </c>
      <c r="O110" s="28">
        <v>8</v>
      </c>
      <c r="P110" s="27">
        <v>1</v>
      </c>
      <c r="Q110" s="13" t="s">
        <v>155</v>
      </c>
      <c r="R110" s="25" t="s">
        <v>141</v>
      </c>
      <c r="S110" s="26" t="s">
        <v>150</v>
      </c>
      <c r="T110" s="25" t="s">
        <v>122</v>
      </c>
      <c r="U110" s="24" t="s">
        <v>121</v>
      </c>
      <c r="V110" s="23" t="s">
        <v>119</v>
      </c>
      <c r="W110" s="8"/>
      <c r="X110" s="147">
        <f t="shared" ref="X110:Z112" si="11">X111</f>
        <v>415300</v>
      </c>
      <c r="Y110" s="147">
        <f t="shared" si="11"/>
        <v>415300</v>
      </c>
      <c r="Z110" s="148">
        <f t="shared" si="11"/>
        <v>415300</v>
      </c>
      <c r="AA110" s="7"/>
      <c r="AB110" s="3"/>
    </row>
    <row r="111" spans="1:28" ht="29.25" customHeight="1">
      <c r="A111" s="22"/>
      <c r="B111" s="21"/>
      <c r="C111" s="132"/>
      <c r="D111" s="20"/>
      <c r="E111" s="19"/>
      <c r="F111" s="18"/>
      <c r="G111" s="17"/>
      <c r="H111" s="619" t="s">
        <v>154</v>
      </c>
      <c r="I111" s="620"/>
      <c r="J111" s="620"/>
      <c r="K111" s="620"/>
      <c r="L111" s="620"/>
      <c r="M111" s="621"/>
      <c r="N111" s="29">
        <v>47</v>
      </c>
      <c r="O111" s="28">
        <v>8</v>
      </c>
      <c r="P111" s="27">
        <v>1</v>
      </c>
      <c r="Q111" s="13" t="s">
        <v>153</v>
      </c>
      <c r="R111" s="25" t="s">
        <v>141</v>
      </c>
      <c r="S111" s="26" t="s">
        <v>150</v>
      </c>
      <c r="T111" s="25" t="s">
        <v>125</v>
      </c>
      <c r="U111" s="24" t="s">
        <v>121</v>
      </c>
      <c r="V111" s="23" t="s">
        <v>119</v>
      </c>
      <c r="W111" s="8"/>
      <c r="X111" s="147">
        <f t="shared" si="11"/>
        <v>415300</v>
      </c>
      <c r="Y111" s="147">
        <f t="shared" si="11"/>
        <v>415300</v>
      </c>
      <c r="Z111" s="148">
        <f t="shared" si="11"/>
        <v>415300</v>
      </c>
      <c r="AA111" s="7"/>
      <c r="AB111" s="3"/>
    </row>
    <row r="112" spans="1:28" ht="23.25" customHeight="1">
      <c r="A112" s="22"/>
      <c r="B112" s="21"/>
      <c r="C112" s="132"/>
      <c r="D112" s="20"/>
      <c r="E112" s="19"/>
      <c r="F112" s="18"/>
      <c r="G112" s="18"/>
      <c r="H112" s="17"/>
      <c r="I112" s="619" t="s">
        <v>152</v>
      </c>
      <c r="J112" s="620"/>
      <c r="K112" s="620"/>
      <c r="L112" s="620"/>
      <c r="M112" s="621"/>
      <c r="N112" s="29">
        <v>47</v>
      </c>
      <c r="O112" s="28">
        <v>8</v>
      </c>
      <c r="P112" s="27">
        <v>1</v>
      </c>
      <c r="Q112" s="13" t="s">
        <v>151</v>
      </c>
      <c r="R112" s="25" t="s">
        <v>141</v>
      </c>
      <c r="S112" s="26" t="s">
        <v>150</v>
      </c>
      <c r="T112" s="25" t="s">
        <v>125</v>
      </c>
      <c r="U112" s="24" t="s">
        <v>149</v>
      </c>
      <c r="V112" s="23" t="s">
        <v>119</v>
      </c>
      <c r="W112" s="8"/>
      <c r="X112" s="147">
        <f t="shared" si="11"/>
        <v>415300</v>
      </c>
      <c r="Y112" s="147">
        <f t="shared" si="11"/>
        <v>415300</v>
      </c>
      <c r="Z112" s="148">
        <f t="shared" si="11"/>
        <v>415300</v>
      </c>
      <c r="AA112" s="7"/>
      <c r="AB112" s="3"/>
    </row>
    <row r="113" spans="1:28" ht="23.25" customHeight="1">
      <c r="A113" s="22"/>
      <c r="B113" s="21"/>
      <c r="C113" s="132"/>
      <c r="D113" s="20"/>
      <c r="E113" s="19"/>
      <c r="F113" s="18"/>
      <c r="G113" s="37"/>
      <c r="H113" s="37"/>
      <c r="I113" s="36"/>
      <c r="J113" s="622" t="s">
        <v>143</v>
      </c>
      <c r="K113" s="622"/>
      <c r="L113" s="622"/>
      <c r="M113" s="623"/>
      <c r="N113" s="16">
        <v>47</v>
      </c>
      <c r="O113" s="15">
        <v>8</v>
      </c>
      <c r="P113" s="14">
        <v>1</v>
      </c>
      <c r="Q113" s="13" t="s">
        <v>151</v>
      </c>
      <c r="R113" s="11" t="s">
        <v>141</v>
      </c>
      <c r="S113" s="12" t="s">
        <v>150</v>
      </c>
      <c r="T113" s="11" t="s">
        <v>125</v>
      </c>
      <c r="U113" s="10" t="s">
        <v>149</v>
      </c>
      <c r="V113" s="9" t="s">
        <v>138</v>
      </c>
      <c r="W113" s="8"/>
      <c r="X113" s="149">
        <v>415300</v>
      </c>
      <c r="Y113" s="149">
        <v>415300</v>
      </c>
      <c r="Z113" s="150">
        <v>415300</v>
      </c>
      <c r="AA113" s="7"/>
      <c r="AB113" s="3"/>
    </row>
    <row r="114" spans="1:28" ht="23.25" customHeight="1">
      <c r="A114" s="22"/>
      <c r="B114" s="21"/>
      <c r="C114" s="132"/>
      <c r="D114" s="20"/>
      <c r="E114" s="19"/>
      <c r="F114" s="18"/>
      <c r="G114" s="619" t="s">
        <v>148</v>
      </c>
      <c r="H114" s="620"/>
      <c r="I114" s="620"/>
      <c r="J114" s="641"/>
      <c r="K114" s="641"/>
      <c r="L114" s="641"/>
      <c r="M114" s="642"/>
      <c r="N114" s="43">
        <v>47</v>
      </c>
      <c r="O114" s="42">
        <v>8</v>
      </c>
      <c r="P114" s="41">
        <v>1</v>
      </c>
      <c r="Q114" s="13" t="s">
        <v>147</v>
      </c>
      <c r="R114" s="89" t="s">
        <v>141</v>
      </c>
      <c r="S114" s="90" t="s">
        <v>140</v>
      </c>
      <c r="T114" s="89" t="s">
        <v>122</v>
      </c>
      <c r="U114" s="91" t="s">
        <v>121</v>
      </c>
      <c r="V114" s="40" t="s">
        <v>119</v>
      </c>
      <c r="W114" s="8"/>
      <c r="X114" s="147">
        <f>X115+X122</f>
        <v>753800</v>
      </c>
      <c r="Y114" s="147">
        <f t="shared" ref="Y114:Z116" si="12">Y115</f>
        <v>484700</v>
      </c>
      <c r="Z114" s="148">
        <f t="shared" si="12"/>
        <v>484700</v>
      </c>
      <c r="AA114" s="7"/>
      <c r="AB114" s="3"/>
    </row>
    <row r="115" spans="1:28" ht="36" customHeight="1">
      <c r="A115" s="22"/>
      <c r="B115" s="21"/>
      <c r="C115" s="132"/>
      <c r="D115" s="20"/>
      <c r="E115" s="19"/>
      <c r="F115" s="18"/>
      <c r="G115" s="17"/>
      <c r="H115" s="619" t="s">
        <v>146</v>
      </c>
      <c r="I115" s="620"/>
      <c r="J115" s="620"/>
      <c r="K115" s="620"/>
      <c r="L115" s="620"/>
      <c r="M115" s="621"/>
      <c r="N115" s="29">
        <v>47</v>
      </c>
      <c r="O115" s="28">
        <v>8</v>
      </c>
      <c r="P115" s="27">
        <v>1</v>
      </c>
      <c r="Q115" s="13" t="s">
        <v>145</v>
      </c>
      <c r="R115" s="25" t="s">
        <v>141</v>
      </c>
      <c r="S115" s="26" t="s">
        <v>140</v>
      </c>
      <c r="T115" s="25" t="s">
        <v>125</v>
      </c>
      <c r="U115" s="24" t="s">
        <v>121</v>
      </c>
      <c r="V115" s="23" t="s">
        <v>119</v>
      </c>
      <c r="W115" s="8"/>
      <c r="X115" s="147">
        <f>X116</f>
        <v>504800</v>
      </c>
      <c r="Y115" s="147">
        <f t="shared" si="12"/>
        <v>484700</v>
      </c>
      <c r="Z115" s="148">
        <f t="shared" si="12"/>
        <v>484700</v>
      </c>
      <c r="AA115" s="7"/>
      <c r="AB115" s="3"/>
    </row>
    <row r="116" spans="1:28" ht="23.25" customHeight="1">
      <c r="A116" s="22"/>
      <c r="B116" s="21"/>
      <c r="C116" s="132"/>
      <c r="D116" s="20"/>
      <c r="E116" s="19"/>
      <c r="F116" s="18"/>
      <c r="G116" s="18"/>
      <c r="H116" s="17"/>
      <c r="I116" s="619" t="s">
        <v>144</v>
      </c>
      <c r="J116" s="620"/>
      <c r="K116" s="620"/>
      <c r="L116" s="620"/>
      <c r="M116" s="621"/>
      <c r="N116" s="29">
        <v>47</v>
      </c>
      <c r="O116" s="28">
        <v>8</v>
      </c>
      <c r="P116" s="27">
        <v>1</v>
      </c>
      <c r="Q116" s="13" t="s">
        <v>142</v>
      </c>
      <c r="R116" s="25" t="s">
        <v>141</v>
      </c>
      <c r="S116" s="26" t="s">
        <v>140</v>
      </c>
      <c r="T116" s="25" t="s">
        <v>125</v>
      </c>
      <c r="U116" s="24" t="s">
        <v>139</v>
      </c>
      <c r="V116" s="23" t="s">
        <v>119</v>
      </c>
      <c r="W116" s="8"/>
      <c r="X116" s="147">
        <f>X117</f>
        <v>504800</v>
      </c>
      <c r="Y116" s="147">
        <f t="shared" si="12"/>
        <v>484700</v>
      </c>
      <c r="Z116" s="148">
        <f t="shared" si="12"/>
        <v>484700</v>
      </c>
      <c r="AA116" s="7"/>
      <c r="AB116" s="3"/>
    </row>
    <row r="117" spans="1:28" ht="37.5" customHeight="1">
      <c r="A117" s="22"/>
      <c r="B117" s="21"/>
      <c r="C117" s="132"/>
      <c r="D117" s="39"/>
      <c r="E117" s="38"/>
      <c r="F117" s="37"/>
      <c r="G117" s="37"/>
      <c r="H117" s="37"/>
      <c r="I117" s="36"/>
      <c r="J117" s="622" t="s">
        <v>143</v>
      </c>
      <c r="K117" s="622"/>
      <c r="L117" s="622"/>
      <c r="M117" s="623"/>
      <c r="N117" s="16">
        <v>47</v>
      </c>
      <c r="O117" s="15">
        <v>8</v>
      </c>
      <c r="P117" s="14">
        <v>1</v>
      </c>
      <c r="Q117" s="13" t="s">
        <v>142</v>
      </c>
      <c r="R117" s="11" t="s">
        <v>141</v>
      </c>
      <c r="S117" s="12" t="s">
        <v>140</v>
      </c>
      <c r="T117" s="11" t="s">
        <v>125</v>
      </c>
      <c r="U117" s="10" t="s">
        <v>139</v>
      </c>
      <c r="V117" s="9" t="s">
        <v>138</v>
      </c>
      <c r="W117" s="8"/>
      <c r="X117" s="149">
        <v>504800</v>
      </c>
      <c r="Y117" s="149">
        <v>484700</v>
      </c>
      <c r="Z117" s="150">
        <v>484700</v>
      </c>
      <c r="AA117" s="7"/>
      <c r="AB117" s="3"/>
    </row>
    <row r="118" spans="1:28" ht="0.75" customHeight="1">
      <c r="A118" s="22"/>
      <c r="B118" s="21"/>
      <c r="C118" s="132"/>
      <c r="D118" s="629" t="s">
        <v>137</v>
      </c>
      <c r="E118" s="630"/>
      <c r="F118" s="630"/>
      <c r="G118" s="630"/>
      <c r="H118" s="630"/>
      <c r="I118" s="630"/>
      <c r="J118" s="632"/>
      <c r="K118" s="632"/>
      <c r="L118" s="632"/>
      <c r="M118" s="633"/>
      <c r="N118" s="35">
        <v>47</v>
      </c>
      <c r="O118" s="34">
        <v>10</v>
      </c>
      <c r="P118" s="33" t="s">
        <v>119</v>
      </c>
      <c r="Q118" s="13" t="s">
        <v>119</v>
      </c>
      <c r="R118" s="136" t="s">
        <v>119</v>
      </c>
      <c r="S118" s="137" t="s">
        <v>119</v>
      </c>
      <c r="T118" s="136" t="s">
        <v>119</v>
      </c>
      <c r="U118" s="138" t="s">
        <v>119</v>
      </c>
      <c r="V118" s="32" t="s">
        <v>119</v>
      </c>
      <c r="W118" s="8"/>
      <c r="X118" s="157">
        <f>X119</f>
        <v>249000</v>
      </c>
      <c r="Y118" s="157">
        <f t="shared" ref="Y118:Y123" si="13">Y119</f>
        <v>0</v>
      </c>
      <c r="Z118" s="158">
        <f t="shared" ref="Z118:Z123" si="14">Z119</f>
        <v>0</v>
      </c>
      <c r="AA118" s="7"/>
      <c r="AB118" s="3"/>
    </row>
    <row r="119" spans="1:28" ht="15" hidden="1" customHeight="1">
      <c r="A119" s="22"/>
      <c r="B119" s="21"/>
      <c r="C119" s="132"/>
      <c r="D119" s="31"/>
      <c r="E119" s="634" t="s">
        <v>136</v>
      </c>
      <c r="F119" s="635"/>
      <c r="G119" s="635"/>
      <c r="H119" s="635"/>
      <c r="I119" s="635"/>
      <c r="J119" s="635"/>
      <c r="K119" s="635"/>
      <c r="L119" s="635"/>
      <c r="M119" s="636"/>
      <c r="N119" s="94">
        <v>47</v>
      </c>
      <c r="O119" s="95">
        <v>10</v>
      </c>
      <c r="P119" s="96">
        <v>3</v>
      </c>
      <c r="Q119" s="97" t="s">
        <v>119</v>
      </c>
      <c r="R119" s="98" t="s">
        <v>119</v>
      </c>
      <c r="S119" s="99" t="s">
        <v>119</v>
      </c>
      <c r="T119" s="98" t="s">
        <v>119</v>
      </c>
      <c r="U119" s="100" t="s">
        <v>119</v>
      </c>
      <c r="V119" s="101" t="s">
        <v>119</v>
      </c>
      <c r="W119" s="102"/>
      <c r="X119" s="145">
        <f>X120</f>
        <v>249000</v>
      </c>
      <c r="Y119" s="145">
        <f t="shared" si="13"/>
        <v>0</v>
      </c>
      <c r="Z119" s="146">
        <f t="shared" si="14"/>
        <v>0</v>
      </c>
      <c r="AA119" s="7"/>
      <c r="AB119" s="3"/>
    </row>
    <row r="120" spans="1:28" ht="15" hidden="1" customHeight="1">
      <c r="A120" s="22"/>
      <c r="B120" s="21"/>
      <c r="C120" s="132"/>
      <c r="D120" s="20"/>
      <c r="E120" s="30"/>
      <c r="F120" s="619" t="s">
        <v>580</v>
      </c>
      <c r="G120" s="620"/>
      <c r="H120" s="620"/>
      <c r="I120" s="620"/>
      <c r="J120" s="620"/>
      <c r="K120" s="620"/>
      <c r="L120" s="620"/>
      <c r="M120" s="621"/>
      <c r="N120" s="29">
        <v>47</v>
      </c>
      <c r="O120" s="28">
        <v>10</v>
      </c>
      <c r="P120" s="27">
        <v>3</v>
      </c>
      <c r="Q120" s="13" t="s">
        <v>135</v>
      </c>
      <c r="R120" s="25" t="s">
        <v>127</v>
      </c>
      <c r="S120" s="26" t="s">
        <v>123</v>
      </c>
      <c r="T120" s="25" t="s">
        <v>122</v>
      </c>
      <c r="U120" s="24" t="s">
        <v>121</v>
      </c>
      <c r="V120" s="23" t="s">
        <v>119</v>
      </c>
      <c r="W120" s="8"/>
      <c r="X120" s="147">
        <f>X121</f>
        <v>249000</v>
      </c>
      <c r="Y120" s="147">
        <f t="shared" si="13"/>
        <v>0</v>
      </c>
      <c r="Z120" s="148">
        <f t="shared" si="14"/>
        <v>0</v>
      </c>
      <c r="AA120" s="7"/>
      <c r="AB120" s="3"/>
    </row>
    <row r="121" spans="1:28" ht="15.75" hidden="1" customHeight="1">
      <c r="A121" s="22"/>
      <c r="B121" s="21"/>
      <c r="C121" s="132"/>
      <c r="D121" s="20"/>
      <c r="E121" s="19"/>
      <c r="F121" s="17"/>
      <c r="G121" s="619" t="s">
        <v>134</v>
      </c>
      <c r="H121" s="620"/>
      <c r="I121" s="620"/>
      <c r="J121" s="620"/>
      <c r="K121" s="620"/>
      <c r="L121" s="620"/>
      <c r="M121" s="621"/>
      <c r="N121" s="29">
        <v>47</v>
      </c>
      <c r="O121" s="28">
        <v>10</v>
      </c>
      <c r="P121" s="27">
        <v>3</v>
      </c>
      <c r="Q121" s="13" t="s">
        <v>133</v>
      </c>
      <c r="R121" s="25" t="s">
        <v>127</v>
      </c>
      <c r="S121" s="26" t="s">
        <v>126</v>
      </c>
      <c r="T121" s="25" t="s">
        <v>122</v>
      </c>
      <c r="U121" s="24" t="s">
        <v>121</v>
      </c>
      <c r="V121" s="23" t="s">
        <v>119</v>
      </c>
      <c r="W121" s="8"/>
      <c r="X121" s="147">
        <f>X122</f>
        <v>249000</v>
      </c>
      <c r="Y121" s="147">
        <f t="shared" si="13"/>
        <v>0</v>
      </c>
      <c r="Z121" s="148">
        <f t="shared" si="14"/>
        <v>0</v>
      </c>
      <c r="AA121" s="7"/>
      <c r="AB121" s="3"/>
    </row>
    <row r="122" spans="1:28" ht="54.75" customHeight="1">
      <c r="A122" s="22"/>
      <c r="B122" s="21"/>
      <c r="C122" s="132"/>
      <c r="D122" s="20"/>
      <c r="E122" s="19"/>
      <c r="F122" s="18"/>
      <c r="G122" s="17"/>
      <c r="H122" s="619" t="s">
        <v>98</v>
      </c>
      <c r="I122" s="620"/>
      <c r="J122" s="620"/>
      <c r="K122" s="620"/>
      <c r="L122" s="620"/>
      <c r="M122" s="621"/>
      <c r="N122" s="29">
        <v>47</v>
      </c>
      <c r="O122" s="28">
        <v>8</v>
      </c>
      <c r="P122" s="27">
        <v>1</v>
      </c>
      <c r="Q122" s="13" t="s">
        <v>131</v>
      </c>
      <c r="R122" s="25">
        <v>81</v>
      </c>
      <c r="S122" s="26">
        <v>2</v>
      </c>
      <c r="T122" s="25">
        <v>2</v>
      </c>
      <c r="U122" s="24">
        <v>67777</v>
      </c>
      <c r="V122" s="23" t="s">
        <v>119</v>
      </c>
      <c r="W122" s="8"/>
      <c r="X122" s="147">
        <f>X123</f>
        <v>249000</v>
      </c>
      <c r="Y122" s="147">
        <f t="shared" si="13"/>
        <v>0</v>
      </c>
      <c r="Z122" s="148">
        <f t="shared" si="14"/>
        <v>0</v>
      </c>
      <c r="AA122" s="7"/>
      <c r="AB122" s="3"/>
    </row>
    <row r="123" spans="1:28" ht="27" customHeight="1">
      <c r="A123" s="22"/>
      <c r="B123" s="21"/>
      <c r="C123" s="132"/>
      <c r="D123" s="20"/>
      <c r="E123" s="19"/>
      <c r="F123" s="18"/>
      <c r="G123" s="18"/>
      <c r="H123" s="17"/>
      <c r="I123" s="619" t="s">
        <v>143</v>
      </c>
      <c r="J123" s="620"/>
      <c r="K123" s="620"/>
      <c r="L123" s="620"/>
      <c r="M123" s="621"/>
      <c r="N123" s="29">
        <v>47</v>
      </c>
      <c r="O123" s="28">
        <v>8</v>
      </c>
      <c r="P123" s="27">
        <v>1</v>
      </c>
      <c r="Q123" s="13" t="s">
        <v>128</v>
      </c>
      <c r="R123" s="25">
        <v>81</v>
      </c>
      <c r="S123" s="26">
        <v>2</v>
      </c>
      <c r="T123" s="25">
        <v>2</v>
      </c>
      <c r="U123" s="24">
        <v>67777</v>
      </c>
      <c r="V123" s="490">
        <v>610</v>
      </c>
      <c r="W123" s="579"/>
      <c r="X123" s="571">
        <v>249000</v>
      </c>
      <c r="Y123" s="571">
        <f t="shared" si="13"/>
        <v>0</v>
      </c>
      <c r="Z123" s="572">
        <f t="shared" si="14"/>
        <v>0</v>
      </c>
      <c r="AA123" s="7"/>
      <c r="AB123" s="3"/>
    </row>
    <row r="124" spans="1:28" ht="24.75" hidden="1" customHeight="1">
      <c r="A124" s="22"/>
      <c r="B124" s="21"/>
      <c r="C124" s="132"/>
      <c r="D124" s="39"/>
      <c r="E124" s="38"/>
      <c r="F124" s="37"/>
      <c r="G124" s="37"/>
      <c r="H124" s="37"/>
      <c r="I124" s="36"/>
      <c r="J124" s="622" t="s">
        <v>129</v>
      </c>
      <c r="K124" s="622"/>
      <c r="L124" s="622"/>
      <c r="M124" s="623"/>
      <c r="N124" s="16">
        <v>47</v>
      </c>
      <c r="O124" s="15">
        <v>10</v>
      </c>
      <c r="P124" s="14">
        <v>3</v>
      </c>
      <c r="Q124" s="13" t="s">
        <v>128</v>
      </c>
      <c r="R124" s="11" t="s">
        <v>127</v>
      </c>
      <c r="S124" s="12" t="s">
        <v>126</v>
      </c>
      <c r="T124" s="11" t="s">
        <v>125</v>
      </c>
      <c r="U124" s="10" t="s">
        <v>621</v>
      </c>
      <c r="V124" s="9" t="s">
        <v>124</v>
      </c>
      <c r="W124" s="8"/>
      <c r="X124" s="149">
        <v>0</v>
      </c>
      <c r="Y124" s="149">
        <v>0</v>
      </c>
      <c r="Z124" s="150">
        <v>0</v>
      </c>
      <c r="AA124" s="7"/>
      <c r="AB124" s="3"/>
    </row>
    <row r="125" spans="1:28" ht="29.25" customHeight="1">
      <c r="A125" s="22"/>
      <c r="B125" s="21"/>
      <c r="C125" s="132"/>
      <c r="D125" s="107"/>
      <c r="E125" s="107"/>
      <c r="F125" s="108"/>
      <c r="G125" s="108"/>
      <c r="H125" s="108"/>
      <c r="I125" s="109"/>
      <c r="J125" s="110"/>
      <c r="K125" s="110"/>
      <c r="L125" s="110"/>
      <c r="M125" s="111" t="s">
        <v>259</v>
      </c>
      <c r="N125" s="112"/>
      <c r="O125" s="113"/>
      <c r="P125" s="114"/>
      <c r="Q125" s="92"/>
      <c r="R125" s="115"/>
      <c r="S125" s="116"/>
      <c r="T125" s="115"/>
      <c r="U125" s="117"/>
      <c r="V125" s="118"/>
      <c r="W125" s="93"/>
      <c r="X125" s="161">
        <f>X107+X83+X63+X56+X49+X16+X37</f>
        <v>4429150</v>
      </c>
      <c r="Y125" s="161">
        <f>Y107+Y83+Y63+Y56+Y49+Y16</f>
        <v>5696761.25</v>
      </c>
      <c r="Z125" s="162">
        <f>Z118+Z107+Z83+Z63+Z56+Z49+Z16</f>
        <v>3003461.1500000004</v>
      </c>
      <c r="AA125" s="7"/>
      <c r="AB125" s="3"/>
    </row>
    <row r="126" spans="1:28" ht="29.25" customHeight="1">
      <c r="A126" s="22"/>
      <c r="B126" s="21"/>
      <c r="C126" s="132"/>
      <c r="D126" s="107"/>
      <c r="E126" s="107"/>
      <c r="F126" s="108"/>
      <c r="G126" s="108"/>
      <c r="H126" s="108"/>
      <c r="I126" s="109"/>
      <c r="J126" s="110"/>
      <c r="K126" s="110"/>
      <c r="L126" s="110"/>
      <c r="M126" s="520" t="s">
        <v>120</v>
      </c>
      <c r="N126" s="119">
        <v>999</v>
      </c>
      <c r="O126" s="120">
        <v>99</v>
      </c>
      <c r="P126" s="121"/>
      <c r="Q126" s="122"/>
      <c r="R126" s="123"/>
      <c r="S126" s="124"/>
      <c r="T126" s="123"/>
      <c r="U126" s="125"/>
      <c r="V126" s="126"/>
      <c r="W126" s="127"/>
      <c r="X126" s="518">
        <v>0</v>
      </c>
      <c r="Y126" s="518">
        <f t="shared" ref="Y126:Z129" si="15">SUM(Y127)</f>
        <v>143695.74608001151</v>
      </c>
      <c r="Z126" s="519">
        <f t="shared" si="15"/>
        <v>153068.85149967056</v>
      </c>
      <c r="AA126" s="7"/>
      <c r="AB126" s="3"/>
    </row>
    <row r="127" spans="1:28" ht="29.25" customHeight="1">
      <c r="A127" s="22"/>
      <c r="B127" s="21"/>
      <c r="C127" s="132"/>
      <c r="D127" s="38"/>
      <c r="E127" s="38"/>
      <c r="F127" s="37"/>
      <c r="G127" s="37"/>
      <c r="H127" s="37"/>
      <c r="I127" s="36"/>
      <c r="J127" s="521"/>
      <c r="K127" s="521"/>
      <c r="L127" s="521"/>
      <c r="M127" s="522" t="s">
        <v>120</v>
      </c>
      <c r="N127" s="119">
        <v>999</v>
      </c>
      <c r="O127" s="120">
        <v>99</v>
      </c>
      <c r="P127" s="121">
        <v>99</v>
      </c>
      <c r="Q127" s="122"/>
      <c r="R127" s="123"/>
      <c r="S127" s="124"/>
      <c r="T127" s="123"/>
      <c r="U127" s="125"/>
      <c r="V127" s="126"/>
      <c r="W127" s="127"/>
      <c r="X127" s="518">
        <v>0</v>
      </c>
      <c r="Y127" s="518">
        <f t="shared" si="15"/>
        <v>143695.74608001151</v>
      </c>
      <c r="Z127" s="519">
        <f t="shared" si="15"/>
        <v>153068.85149967056</v>
      </c>
      <c r="AA127" s="7"/>
      <c r="AB127" s="3"/>
    </row>
    <row r="128" spans="1:28" ht="29.25" customHeight="1">
      <c r="A128" s="22"/>
      <c r="B128" s="21"/>
      <c r="C128" s="132"/>
      <c r="D128" s="38"/>
      <c r="E128" s="38"/>
      <c r="F128" s="37"/>
      <c r="G128" s="37"/>
      <c r="H128" s="37"/>
      <c r="I128" s="36"/>
      <c r="J128" s="521"/>
      <c r="K128" s="521"/>
      <c r="L128" s="521"/>
      <c r="M128" s="522" t="s">
        <v>120</v>
      </c>
      <c r="N128" s="119">
        <v>999</v>
      </c>
      <c r="O128" s="120">
        <v>99</v>
      </c>
      <c r="P128" s="121">
        <v>99</v>
      </c>
      <c r="Q128" s="122"/>
      <c r="R128" s="123">
        <v>99</v>
      </c>
      <c r="S128" s="124">
        <v>0</v>
      </c>
      <c r="T128" s="123">
        <v>0</v>
      </c>
      <c r="U128" s="125">
        <v>0</v>
      </c>
      <c r="V128" s="126"/>
      <c r="W128" s="127"/>
      <c r="X128" s="518">
        <v>0</v>
      </c>
      <c r="Y128" s="518">
        <f t="shared" si="15"/>
        <v>143695.74608001151</v>
      </c>
      <c r="Z128" s="519">
        <f t="shared" si="15"/>
        <v>153068.85149967056</v>
      </c>
      <c r="AA128" s="7"/>
      <c r="AB128" s="3"/>
    </row>
    <row r="129" spans="1:28" ht="29.25" customHeight="1">
      <c r="A129" s="22"/>
      <c r="B129" s="21"/>
      <c r="C129" s="132"/>
      <c r="D129" s="38"/>
      <c r="E129" s="38"/>
      <c r="F129" s="37"/>
      <c r="G129" s="37"/>
      <c r="H129" s="37"/>
      <c r="I129" s="36"/>
      <c r="J129" s="521"/>
      <c r="K129" s="521"/>
      <c r="L129" s="521"/>
      <c r="M129" s="522" t="s">
        <v>120</v>
      </c>
      <c r="N129" s="119">
        <v>999</v>
      </c>
      <c r="O129" s="120">
        <v>99</v>
      </c>
      <c r="P129" s="121">
        <v>99</v>
      </c>
      <c r="Q129" s="122"/>
      <c r="R129" s="123">
        <v>99</v>
      </c>
      <c r="S129" s="124">
        <v>9</v>
      </c>
      <c r="T129" s="123">
        <v>99</v>
      </c>
      <c r="U129" s="125">
        <v>99999</v>
      </c>
      <c r="V129" s="126"/>
      <c r="W129" s="127"/>
      <c r="X129" s="518">
        <v>0</v>
      </c>
      <c r="Y129" s="518">
        <f t="shared" si="15"/>
        <v>143695.74608001151</v>
      </c>
      <c r="Z129" s="519">
        <f t="shared" si="15"/>
        <v>153068.85149967056</v>
      </c>
      <c r="AA129" s="7"/>
      <c r="AB129" s="3"/>
    </row>
    <row r="130" spans="1:28" ht="23.25" customHeight="1" thickBot="1">
      <c r="A130" s="22"/>
      <c r="B130" s="21"/>
      <c r="C130" s="132"/>
      <c r="D130" s="643" t="s">
        <v>120</v>
      </c>
      <c r="E130" s="643"/>
      <c r="F130" s="643"/>
      <c r="G130" s="643"/>
      <c r="H130" s="643"/>
      <c r="I130" s="643"/>
      <c r="J130" s="644"/>
      <c r="K130" s="644"/>
      <c r="L130" s="644"/>
      <c r="M130" s="645"/>
      <c r="N130" s="119">
        <v>999</v>
      </c>
      <c r="O130" s="120">
        <v>99</v>
      </c>
      <c r="P130" s="121">
        <v>99</v>
      </c>
      <c r="Q130" s="122" t="s">
        <v>119</v>
      </c>
      <c r="R130" s="123">
        <v>99</v>
      </c>
      <c r="S130" s="124">
        <v>9</v>
      </c>
      <c r="T130" s="123">
        <v>99</v>
      </c>
      <c r="U130" s="125">
        <v>99999</v>
      </c>
      <c r="V130" s="126">
        <v>990</v>
      </c>
      <c r="W130" s="127"/>
      <c r="X130" s="163">
        <v>0</v>
      </c>
      <c r="Y130" s="163">
        <f>(Y125-Y59-Y53)*2.564106612%</f>
        <v>143695.74608001151</v>
      </c>
      <c r="Z130" s="164">
        <f>(Z125-Z59-Z53)*5.263159756%</f>
        <v>153068.85149967056</v>
      </c>
      <c r="AA130" s="7"/>
      <c r="AB130" s="3"/>
    </row>
    <row r="131" spans="1:28" ht="23.25" customHeight="1" thickBot="1">
      <c r="A131" s="4"/>
      <c r="B131" s="5"/>
      <c r="C131" s="139"/>
      <c r="D131" s="140"/>
      <c r="E131" s="140"/>
      <c r="F131" s="140"/>
      <c r="G131" s="140"/>
      <c r="H131" s="140"/>
      <c r="I131" s="140"/>
      <c r="J131" s="140"/>
      <c r="K131" s="140"/>
      <c r="L131" s="128"/>
      <c r="M131" s="288" t="s">
        <v>118</v>
      </c>
      <c r="N131" s="289"/>
      <c r="O131" s="289"/>
      <c r="P131" s="289"/>
      <c r="Q131" s="289"/>
      <c r="R131" s="289"/>
      <c r="S131" s="289"/>
      <c r="T131" s="289"/>
      <c r="U131" s="289"/>
      <c r="V131" s="289"/>
      <c r="W131" s="290"/>
      <c r="X131" s="291">
        <f>X125+X130</f>
        <v>4429150</v>
      </c>
      <c r="Y131" s="291">
        <f>Y125+Y130</f>
        <v>5840456.9960800111</v>
      </c>
      <c r="Z131" s="292">
        <f>Z125+Z130</f>
        <v>3156530.001499671</v>
      </c>
      <c r="AA131" s="3"/>
      <c r="AB131" s="2"/>
    </row>
  </sheetData>
  <autoFilter ref="M14:Z131">
    <filterColumn colId="5" showButton="0"/>
    <filterColumn colId="6" showButton="0"/>
    <filterColumn colId="7" showButton="0"/>
  </autoFilter>
  <mergeCells count="83">
    <mergeCell ref="J55:M55"/>
    <mergeCell ref="J62:M62"/>
    <mergeCell ref="E57:M57"/>
    <mergeCell ref="E64:M64"/>
    <mergeCell ref="F58:M58"/>
    <mergeCell ref="F65:M65"/>
    <mergeCell ref="D63:M63"/>
    <mergeCell ref="D56:M56"/>
    <mergeCell ref="J69:M69"/>
    <mergeCell ref="J76:M76"/>
    <mergeCell ref="I59:M59"/>
    <mergeCell ref="I68:M68"/>
    <mergeCell ref="G66:M66"/>
    <mergeCell ref="H67:M67"/>
    <mergeCell ref="I71:M71"/>
    <mergeCell ref="H70:M70"/>
    <mergeCell ref="H80:M80"/>
    <mergeCell ref="H87:M87"/>
    <mergeCell ref="D83:M83"/>
    <mergeCell ref="E77:M77"/>
    <mergeCell ref="F78:M78"/>
    <mergeCell ref="E90:M90"/>
    <mergeCell ref="E98:M98"/>
    <mergeCell ref="I94:M94"/>
    <mergeCell ref="F85:M85"/>
    <mergeCell ref="J82:M82"/>
    <mergeCell ref="J89:M89"/>
    <mergeCell ref="F91:M91"/>
    <mergeCell ref="G79:M79"/>
    <mergeCell ref="G86:M86"/>
    <mergeCell ref="G92:M92"/>
    <mergeCell ref="H93:M93"/>
    <mergeCell ref="H101:M101"/>
    <mergeCell ref="I81:M81"/>
    <mergeCell ref="I88:M88"/>
    <mergeCell ref="J97:M97"/>
    <mergeCell ref="E84:M84"/>
    <mergeCell ref="D130:M130"/>
    <mergeCell ref="E108:M108"/>
    <mergeCell ref="E119:M119"/>
    <mergeCell ref="F109:M109"/>
    <mergeCell ref="H111:M111"/>
    <mergeCell ref="H115:M115"/>
    <mergeCell ref="G121:M121"/>
    <mergeCell ref="J113:M113"/>
    <mergeCell ref="J117:M117"/>
    <mergeCell ref="J124:M124"/>
    <mergeCell ref="I102:M102"/>
    <mergeCell ref="I105:M105"/>
    <mergeCell ref="I116:M116"/>
    <mergeCell ref="I123:M123"/>
    <mergeCell ref="H122:M122"/>
    <mergeCell ref="D118:M118"/>
    <mergeCell ref="H52:M52"/>
    <mergeCell ref="I25:M25"/>
    <mergeCell ref="I112:M112"/>
    <mergeCell ref="F99:M99"/>
    <mergeCell ref="F120:M120"/>
    <mergeCell ref="G100:M100"/>
    <mergeCell ref="G110:M110"/>
    <mergeCell ref="G114:M114"/>
    <mergeCell ref="H104:M104"/>
    <mergeCell ref="D107:M107"/>
    <mergeCell ref="J26:M26"/>
    <mergeCell ref="J48:M48"/>
    <mergeCell ref="J103:M103"/>
    <mergeCell ref="J106:M106"/>
    <mergeCell ref="J54:M54"/>
    <mergeCell ref="E22:M22"/>
    <mergeCell ref="E50:M50"/>
    <mergeCell ref="F23:M23"/>
    <mergeCell ref="F51:M51"/>
    <mergeCell ref="H24:M24"/>
    <mergeCell ref="I20:M20"/>
    <mergeCell ref="J21:M21"/>
    <mergeCell ref="I53:M53"/>
    <mergeCell ref="R13:U13"/>
    <mergeCell ref="R14:U14"/>
    <mergeCell ref="C15:M15"/>
    <mergeCell ref="D16:M16"/>
    <mergeCell ref="D49:M49"/>
    <mergeCell ref="E17:M17"/>
    <mergeCell ref="F18:M18"/>
  </mergeCells>
  <phoneticPr fontId="0" type="noConversion"/>
  <pageMargins left="0.196850393700787" right="0.196850393700787" top="0.39370078740157499" bottom="0.196850393700787" header="0.196850393700787" footer="0.196850393700787"/>
  <pageSetup paperSize="9" scale="68" fitToHeight="0" orientation="portrait" r:id="rId1"/>
  <headerFooter alignWithMargins="0">
    <oddHeader>&amp;CСтраница &amp;P из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1"/>
  <sheetViews>
    <sheetView showGridLines="0" workbookViewId="0">
      <selection activeCell="Y6" sqref="Y6"/>
    </sheetView>
  </sheetViews>
  <sheetFormatPr defaultRowHeight="12.75"/>
  <cols>
    <col min="1" max="1" width="0.5703125" style="1" customWidth="1"/>
    <col min="2" max="13" width="0" style="1" hidden="1" customWidth="1"/>
    <col min="14" max="14" width="50" style="1" customWidth="1"/>
    <col min="15" max="15" width="0" style="1" hidden="1" customWidth="1"/>
    <col min="16" max="16" width="5.42578125" style="1" customWidth="1"/>
    <col min="17" max="17" width="5.28515625" style="1" customWidth="1"/>
    <col min="18" max="24" width="0" style="1" hidden="1" customWidth="1"/>
    <col min="25" max="25" width="18" style="1" customWidth="1"/>
    <col min="26" max="26" width="17.140625" style="1" customWidth="1"/>
    <col min="27" max="27" width="17.85546875" style="1" customWidth="1"/>
    <col min="28" max="28" width="0" style="1" hidden="1" customWidth="1"/>
    <col min="29" max="29" width="1.140625" style="1" customWidth="1"/>
    <col min="30" max="16384" width="9.140625" style="1"/>
  </cols>
  <sheetData>
    <row r="1" spans="1:29" ht="12.75" customHeight="1">
      <c r="A1" s="84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2"/>
      <c r="Z1" s="82"/>
      <c r="AA1" s="2"/>
      <c r="AB1" s="3"/>
      <c r="AC1" s="2"/>
    </row>
    <row r="2" spans="1:29" ht="12.75" customHeight="1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5"/>
      <c r="X2" s="83"/>
      <c r="Y2" s="165" t="s">
        <v>610</v>
      </c>
      <c r="Z2" s="82"/>
      <c r="AA2" s="2"/>
      <c r="AB2" s="3"/>
      <c r="AC2" s="2"/>
    </row>
    <row r="3" spans="1:29" ht="12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5"/>
      <c r="X3" s="83"/>
      <c r="Y3" s="165" t="s">
        <v>258</v>
      </c>
      <c r="Z3" s="82"/>
      <c r="AA3" s="2"/>
      <c r="AB3" s="3"/>
      <c r="AC3" s="2"/>
    </row>
    <row r="4" spans="1:29" ht="12.75" customHeight="1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5"/>
      <c r="X4" s="83"/>
      <c r="Y4" s="165" t="s">
        <v>257</v>
      </c>
      <c r="Z4" s="82"/>
      <c r="AA4" s="3"/>
      <c r="AB4" s="3"/>
      <c r="AC4" s="2"/>
    </row>
    <row r="5" spans="1:29" ht="12.75" customHeight="1">
      <c r="A5" s="84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4"/>
      <c r="P5" s="4"/>
      <c r="Q5" s="2"/>
      <c r="R5" s="86"/>
      <c r="S5" s="88"/>
      <c r="T5" s="86"/>
      <c r="U5" s="86"/>
      <c r="V5" s="86"/>
      <c r="W5" s="85"/>
      <c r="X5" s="87"/>
      <c r="Y5" s="165" t="s">
        <v>579</v>
      </c>
      <c r="Z5" s="86"/>
      <c r="AA5" s="80"/>
      <c r="AB5" s="3"/>
      <c r="AC5" s="2"/>
    </row>
    <row r="6" spans="1:29" ht="12.75" customHeight="1">
      <c r="A6" s="84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5"/>
      <c r="X6" s="83"/>
      <c r="Y6" s="165" t="s">
        <v>117</v>
      </c>
      <c r="Z6" s="82"/>
      <c r="AA6" s="2"/>
      <c r="AB6" s="3"/>
      <c r="AC6" s="2"/>
    </row>
    <row r="7" spans="1:29" ht="12.75" customHeight="1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2"/>
      <c r="AA7" s="3"/>
      <c r="AB7" s="3"/>
      <c r="AC7" s="2"/>
    </row>
    <row r="8" spans="1:29" ht="12.75" customHeight="1">
      <c r="A8" s="7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3"/>
      <c r="AC8" s="2"/>
    </row>
    <row r="9" spans="1:29" ht="12.75" customHeight="1">
      <c r="A9" s="465" t="s">
        <v>260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3"/>
      <c r="AC9" s="2"/>
    </row>
    <row r="10" spans="1:29" ht="12.75" customHeight="1">
      <c r="A10" s="465" t="s">
        <v>77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3"/>
      <c r="AC10" s="2"/>
    </row>
    <row r="11" spans="1:29" ht="12.75" customHeight="1">
      <c r="A11" s="79" t="s">
        <v>84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3"/>
      <c r="AC11" s="2"/>
    </row>
    <row r="12" spans="1:29" ht="12.75" customHeight="1">
      <c r="A12" s="166" t="s">
        <v>261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167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5"/>
      <c r="AA12" s="465"/>
      <c r="AB12" s="3"/>
      <c r="AC12" s="2"/>
    </row>
    <row r="13" spans="1:29" ht="12.75" customHeight="1" thickBot="1">
      <c r="A13" s="77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5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200"/>
      <c r="AA13" s="201" t="s">
        <v>256</v>
      </c>
      <c r="AB13" s="3"/>
      <c r="AC13" s="2"/>
    </row>
    <row r="14" spans="1:29" ht="47.25" customHeight="1" thickBot="1">
      <c r="A14" s="6"/>
      <c r="B14" s="168"/>
      <c r="C14" s="129"/>
      <c r="D14" s="73"/>
      <c r="E14" s="73"/>
      <c r="F14" s="73"/>
      <c r="G14" s="73"/>
      <c r="H14" s="73"/>
      <c r="I14" s="73"/>
      <c r="J14" s="73"/>
      <c r="K14" s="73"/>
      <c r="L14" s="73"/>
      <c r="M14" s="72"/>
      <c r="N14" s="68" t="s">
        <v>255</v>
      </c>
      <c r="O14" s="70" t="s">
        <v>254</v>
      </c>
      <c r="P14" s="69" t="s">
        <v>253</v>
      </c>
      <c r="Q14" s="69" t="s">
        <v>252</v>
      </c>
      <c r="R14" s="71" t="s">
        <v>251</v>
      </c>
      <c r="S14" s="624" t="s">
        <v>250</v>
      </c>
      <c r="T14" s="624"/>
      <c r="U14" s="624"/>
      <c r="V14" s="624"/>
      <c r="W14" s="70" t="s">
        <v>249</v>
      </c>
      <c r="X14" s="69" t="s">
        <v>248</v>
      </c>
      <c r="Y14" s="69" t="s">
        <v>618</v>
      </c>
      <c r="Z14" s="68" t="s">
        <v>622</v>
      </c>
      <c r="AA14" s="67" t="s">
        <v>71</v>
      </c>
      <c r="AB14" s="66"/>
      <c r="AC14" s="3"/>
    </row>
    <row r="15" spans="1:29" ht="12" customHeight="1" thickBot="1">
      <c r="A15" s="58"/>
      <c r="B15" s="63"/>
      <c r="C15" s="198"/>
      <c r="D15" s="64"/>
      <c r="E15" s="63"/>
      <c r="F15" s="63"/>
      <c r="G15" s="63"/>
      <c r="H15" s="63"/>
      <c r="I15" s="63"/>
      <c r="J15" s="63"/>
      <c r="K15" s="63"/>
      <c r="L15" s="63"/>
      <c r="M15" s="62"/>
      <c r="N15" s="169">
        <v>1</v>
      </c>
      <c r="O15" s="170">
        <v>2</v>
      </c>
      <c r="P15" s="169">
        <v>2</v>
      </c>
      <c r="Q15" s="169">
        <v>3</v>
      </c>
      <c r="R15" s="171">
        <v>5</v>
      </c>
      <c r="S15" s="652">
        <v>5</v>
      </c>
      <c r="T15" s="652"/>
      <c r="U15" s="652"/>
      <c r="V15" s="652"/>
      <c r="W15" s="172">
        <v>6</v>
      </c>
      <c r="X15" s="170">
        <v>7</v>
      </c>
      <c r="Y15" s="169">
        <v>4</v>
      </c>
      <c r="Z15" s="169">
        <v>5</v>
      </c>
      <c r="AA15" s="169">
        <v>6</v>
      </c>
      <c r="AB15" s="58"/>
      <c r="AC15" s="3"/>
    </row>
    <row r="16" spans="1:29" ht="15" customHeight="1">
      <c r="A16" s="22"/>
      <c r="B16" s="173"/>
      <c r="C16" s="174"/>
      <c r="D16" s="653" t="s">
        <v>246</v>
      </c>
      <c r="E16" s="653"/>
      <c r="F16" s="653"/>
      <c r="G16" s="653"/>
      <c r="H16" s="653"/>
      <c r="I16" s="653"/>
      <c r="J16" s="653"/>
      <c r="K16" s="653"/>
      <c r="L16" s="653"/>
      <c r="M16" s="653"/>
      <c r="N16" s="653"/>
      <c r="O16" s="654"/>
      <c r="P16" s="175">
        <v>1</v>
      </c>
      <c r="Q16" s="176" t="s">
        <v>122</v>
      </c>
      <c r="R16" s="177" t="s">
        <v>262</v>
      </c>
      <c r="S16" s="178" t="s">
        <v>122</v>
      </c>
      <c r="T16" s="179" t="s">
        <v>123</v>
      </c>
      <c r="U16" s="178" t="s">
        <v>122</v>
      </c>
      <c r="V16" s="180" t="s">
        <v>121</v>
      </c>
      <c r="W16" s="655"/>
      <c r="X16" s="656"/>
      <c r="Y16" s="343">
        <f>Y17+Y21+Y18+Y19+Y20</f>
        <v>2305001.2800000003</v>
      </c>
      <c r="Z16" s="343">
        <f>Z17+Z21+Z18</f>
        <v>1272306.1000000001</v>
      </c>
      <c r="AA16" s="344">
        <f>AA17+AA21+AA18</f>
        <v>1131932.3</v>
      </c>
      <c r="AB16" s="181"/>
      <c r="AC16" s="182"/>
    </row>
    <row r="17" spans="1:29" ht="43.5" customHeight="1">
      <c r="A17" s="22"/>
      <c r="B17" s="183"/>
      <c r="C17" s="189"/>
      <c r="D17" s="184"/>
      <c r="E17" s="648" t="s">
        <v>245</v>
      </c>
      <c r="F17" s="648"/>
      <c r="G17" s="648"/>
      <c r="H17" s="648"/>
      <c r="I17" s="648"/>
      <c r="J17" s="648"/>
      <c r="K17" s="648"/>
      <c r="L17" s="648"/>
      <c r="M17" s="648"/>
      <c r="N17" s="648"/>
      <c r="O17" s="649"/>
      <c r="P17" s="15">
        <v>1</v>
      </c>
      <c r="Q17" s="14">
        <v>2</v>
      </c>
      <c r="R17" s="185" t="s">
        <v>262</v>
      </c>
      <c r="S17" s="14" t="s">
        <v>122</v>
      </c>
      <c r="T17" s="186" t="s">
        <v>123</v>
      </c>
      <c r="U17" s="14" t="s">
        <v>122</v>
      </c>
      <c r="V17" s="187" t="s">
        <v>121</v>
      </c>
      <c r="W17" s="650"/>
      <c r="X17" s="651"/>
      <c r="Y17" s="263">
        <v>534442</v>
      </c>
      <c r="Z17" s="263">
        <v>450000</v>
      </c>
      <c r="AA17" s="264">
        <v>400000</v>
      </c>
      <c r="AB17" s="188"/>
      <c r="AC17" s="182"/>
    </row>
    <row r="18" spans="1:29" ht="75" customHeight="1">
      <c r="A18" s="22"/>
      <c r="B18" s="183"/>
      <c r="C18" s="189"/>
      <c r="D18" s="184"/>
      <c r="E18" s="478"/>
      <c r="F18" s="478"/>
      <c r="G18" s="478"/>
      <c r="H18" s="478"/>
      <c r="I18" s="478"/>
      <c r="J18" s="478"/>
      <c r="K18" s="478"/>
      <c r="L18" s="478"/>
      <c r="M18" s="478"/>
      <c r="N18" s="478" t="s">
        <v>242</v>
      </c>
      <c r="O18" s="479"/>
      <c r="P18" s="15">
        <v>1</v>
      </c>
      <c r="Q18" s="14">
        <v>4</v>
      </c>
      <c r="R18" s="185"/>
      <c r="S18" s="14"/>
      <c r="T18" s="186"/>
      <c r="U18" s="14"/>
      <c r="V18" s="187"/>
      <c r="W18" s="9"/>
      <c r="X18" s="16"/>
      <c r="Y18" s="263">
        <v>1709647.28</v>
      </c>
      <c r="Z18" s="263">
        <v>822306.1</v>
      </c>
      <c r="AA18" s="264">
        <v>731932.3</v>
      </c>
      <c r="AB18" s="188"/>
      <c r="AC18" s="182"/>
    </row>
    <row r="19" spans="1:29" ht="75" customHeight="1">
      <c r="A19" s="22"/>
      <c r="B19" s="183"/>
      <c r="C19" s="189"/>
      <c r="D19" s="184"/>
      <c r="E19" s="478"/>
      <c r="F19" s="478"/>
      <c r="G19" s="478"/>
      <c r="H19" s="478"/>
      <c r="I19" s="478"/>
      <c r="J19" s="478"/>
      <c r="K19" s="478"/>
      <c r="L19" s="478"/>
      <c r="M19" s="478"/>
      <c r="N19" s="478" t="s">
        <v>14</v>
      </c>
      <c r="O19" s="479"/>
      <c r="P19" s="15">
        <v>1</v>
      </c>
      <c r="Q19" s="14">
        <v>6</v>
      </c>
      <c r="R19" s="185"/>
      <c r="S19" s="14"/>
      <c r="T19" s="186"/>
      <c r="U19" s="14"/>
      <c r="V19" s="187"/>
      <c r="W19" s="9"/>
      <c r="X19" s="16"/>
      <c r="Y19" s="263">
        <v>7152</v>
      </c>
      <c r="Z19" s="263">
        <v>0</v>
      </c>
      <c r="AA19" s="264">
        <v>0</v>
      </c>
      <c r="AB19" s="188"/>
      <c r="AC19" s="182"/>
    </row>
    <row r="20" spans="1:29" ht="75" customHeight="1">
      <c r="A20" s="22"/>
      <c r="B20" s="183"/>
      <c r="C20" s="189"/>
      <c r="D20" s="184"/>
      <c r="E20" s="478"/>
      <c r="F20" s="478"/>
      <c r="G20" s="478"/>
      <c r="H20" s="478"/>
      <c r="I20" s="478"/>
      <c r="J20" s="478"/>
      <c r="K20" s="478"/>
      <c r="L20" s="478"/>
      <c r="M20" s="478"/>
      <c r="N20" s="478" t="s">
        <v>95</v>
      </c>
      <c r="O20" s="479"/>
      <c r="P20" s="15">
        <v>1</v>
      </c>
      <c r="Q20" s="14">
        <v>7</v>
      </c>
      <c r="R20" s="185"/>
      <c r="S20" s="14"/>
      <c r="T20" s="186"/>
      <c r="U20" s="14"/>
      <c r="V20" s="187"/>
      <c r="W20" s="9"/>
      <c r="X20" s="16"/>
      <c r="Y20" s="263">
        <v>50000</v>
      </c>
      <c r="Z20" s="263">
        <v>0</v>
      </c>
      <c r="AA20" s="264">
        <v>0</v>
      </c>
      <c r="AB20" s="188"/>
      <c r="AC20" s="182"/>
    </row>
    <row r="21" spans="1:29" ht="57.75" customHeight="1">
      <c r="A21" s="22"/>
      <c r="B21" s="183"/>
      <c r="C21" s="189"/>
      <c r="D21" s="184"/>
      <c r="E21" s="648" t="s">
        <v>49</v>
      </c>
      <c r="F21" s="648"/>
      <c r="G21" s="648"/>
      <c r="H21" s="648"/>
      <c r="I21" s="648"/>
      <c r="J21" s="648"/>
      <c r="K21" s="648"/>
      <c r="L21" s="648"/>
      <c r="M21" s="648"/>
      <c r="N21" s="648"/>
      <c r="O21" s="649"/>
      <c r="P21" s="15">
        <v>1</v>
      </c>
      <c r="Q21" s="14">
        <v>13</v>
      </c>
      <c r="R21" s="185" t="s">
        <v>262</v>
      </c>
      <c r="S21" s="14" t="s">
        <v>122</v>
      </c>
      <c r="T21" s="186" t="s">
        <v>123</v>
      </c>
      <c r="U21" s="14" t="s">
        <v>122</v>
      </c>
      <c r="V21" s="187" t="s">
        <v>121</v>
      </c>
      <c r="W21" s="650"/>
      <c r="X21" s="651"/>
      <c r="Y21" s="263">
        <v>3760</v>
      </c>
      <c r="Z21" s="263">
        <v>0</v>
      </c>
      <c r="AA21" s="264">
        <v>0</v>
      </c>
      <c r="AB21" s="188"/>
      <c r="AC21" s="182"/>
    </row>
    <row r="22" spans="1:29" ht="15" customHeight="1">
      <c r="A22" s="22"/>
      <c r="B22" s="183"/>
      <c r="C22" s="189"/>
      <c r="D22" s="657" t="s">
        <v>236</v>
      </c>
      <c r="E22" s="657"/>
      <c r="F22" s="657"/>
      <c r="G22" s="657"/>
      <c r="H22" s="657"/>
      <c r="I22" s="657"/>
      <c r="J22" s="657"/>
      <c r="K22" s="657"/>
      <c r="L22" s="657"/>
      <c r="M22" s="657"/>
      <c r="N22" s="657"/>
      <c r="O22" s="658"/>
      <c r="P22" s="190">
        <v>2</v>
      </c>
      <c r="Q22" s="191" t="s">
        <v>122</v>
      </c>
      <c r="R22" s="185" t="s">
        <v>262</v>
      </c>
      <c r="S22" s="14" t="s">
        <v>122</v>
      </c>
      <c r="T22" s="186" t="s">
        <v>123</v>
      </c>
      <c r="U22" s="14" t="s">
        <v>122</v>
      </c>
      <c r="V22" s="187" t="s">
        <v>121</v>
      </c>
      <c r="W22" s="659"/>
      <c r="X22" s="660"/>
      <c r="Y22" s="345">
        <f>Y23</f>
        <v>92185</v>
      </c>
      <c r="Z22" s="345">
        <f>Z23</f>
        <v>92636</v>
      </c>
      <c r="AA22" s="346">
        <f>SUM(AA23)</f>
        <v>95154</v>
      </c>
      <c r="AB22" s="188"/>
      <c r="AC22" s="182"/>
    </row>
    <row r="23" spans="1:29" ht="15" customHeight="1">
      <c r="A23" s="22"/>
      <c r="B23" s="183"/>
      <c r="C23" s="189"/>
      <c r="D23" s="184"/>
      <c r="E23" s="648" t="s">
        <v>235</v>
      </c>
      <c r="F23" s="648"/>
      <c r="G23" s="648"/>
      <c r="H23" s="648"/>
      <c r="I23" s="648"/>
      <c r="J23" s="648"/>
      <c r="K23" s="648"/>
      <c r="L23" s="648"/>
      <c r="M23" s="648"/>
      <c r="N23" s="648"/>
      <c r="O23" s="649"/>
      <c r="P23" s="15">
        <v>2</v>
      </c>
      <c r="Q23" s="14">
        <v>3</v>
      </c>
      <c r="R23" s="185" t="s">
        <v>262</v>
      </c>
      <c r="S23" s="14" t="s">
        <v>122</v>
      </c>
      <c r="T23" s="186" t="s">
        <v>123</v>
      </c>
      <c r="U23" s="14" t="s">
        <v>122</v>
      </c>
      <c r="V23" s="187" t="s">
        <v>121</v>
      </c>
      <c r="W23" s="650"/>
      <c r="X23" s="651"/>
      <c r="Y23" s="263">
        <v>92185</v>
      </c>
      <c r="Z23" s="263">
        <v>92636</v>
      </c>
      <c r="AA23" s="264">
        <v>95154</v>
      </c>
      <c r="AB23" s="188"/>
      <c r="AC23" s="182"/>
    </row>
    <row r="24" spans="1:29" ht="29.25" customHeight="1">
      <c r="A24" s="22"/>
      <c r="B24" s="183"/>
      <c r="C24" s="189"/>
      <c r="D24" s="657" t="s">
        <v>224</v>
      </c>
      <c r="E24" s="657"/>
      <c r="F24" s="657"/>
      <c r="G24" s="657"/>
      <c r="H24" s="657"/>
      <c r="I24" s="657"/>
      <c r="J24" s="657"/>
      <c r="K24" s="657"/>
      <c r="L24" s="657"/>
      <c r="M24" s="657"/>
      <c r="N24" s="657"/>
      <c r="O24" s="658"/>
      <c r="P24" s="190">
        <v>3</v>
      </c>
      <c r="Q24" s="191" t="s">
        <v>122</v>
      </c>
      <c r="R24" s="185" t="s">
        <v>262</v>
      </c>
      <c r="S24" s="14" t="s">
        <v>122</v>
      </c>
      <c r="T24" s="186" t="s">
        <v>123</v>
      </c>
      <c r="U24" s="14" t="s">
        <v>122</v>
      </c>
      <c r="V24" s="187" t="s">
        <v>121</v>
      </c>
      <c r="W24" s="659"/>
      <c r="X24" s="660"/>
      <c r="Y24" s="345">
        <f>Y25</f>
        <v>5000</v>
      </c>
      <c r="Z24" s="345">
        <f>Z25</f>
        <v>0</v>
      </c>
      <c r="AA24" s="346">
        <f>AA25</f>
        <v>0</v>
      </c>
      <c r="AB24" s="188"/>
      <c r="AC24" s="182"/>
    </row>
    <row r="25" spans="1:29" ht="58.5" customHeight="1">
      <c r="A25" s="22"/>
      <c r="B25" s="183"/>
      <c r="C25" s="189"/>
      <c r="D25" s="184"/>
      <c r="E25" s="648" t="s">
        <v>628</v>
      </c>
      <c r="F25" s="648"/>
      <c r="G25" s="648"/>
      <c r="H25" s="648"/>
      <c r="I25" s="648"/>
      <c r="J25" s="648"/>
      <c r="K25" s="648"/>
      <c r="L25" s="648"/>
      <c r="M25" s="648"/>
      <c r="N25" s="648"/>
      <c r="O25" s="649"/>
      <c r="P25" s="15">
        <v>3</v>
      </c>
      <c r="Q25" s="14">
        <v>9</v>
      </c>
      <c r="R25" s="185" t="s">
        <v>262</v>
      </c>
      <c r="S25" s="14" t="s">
        <v>122</v>
      </c>
      <c r="T25" s="186" t="s">
        <v>123</v>
      </c>
      <c r="U25" s="14" t="s">
        <v>122</v>
      </c>
      <c r="V25" s="187" t="s">
        <v>121</v>
      </c>
      <c r="W25" s="650"/>
      <c r="X25" s="651"/>
      <c r="Y25" s="263">
        <v>5000</v>
      </c>
      <c r="Z25" s="263">
        <v>0</v>
      </c>
      <c r="AA25" s="264">
        <v>0</v>
      </c>
      <c r="AB25" s="188"/>
      <c r="AC25" s="182"/>
    </row>
    <row r="26" spans="1:29" ht="15" customHeight="1">
      <c r="A26" s="22"/>
      <c r="B26" s="183"/>
      <c r="C26" s="189"/>
      <c r="D26" s="657" t="s">
        <v>219</v>
      </c>
      <c r="E26" s="657"/>
      <c r="F26" s="657"/>
      <c r="G26" s="657"/>
      <c r="H26" s="657"/>
      <c r="I26" s="657"/>
      <c r="J26" s="657"/>
      <c r="K26" s="657"/>
      <c r="L26" s="657"/>
      <c r="M26" s="657"/>
      <c r="N26" s="657"/>
      <c r="O26" s="658"/>
      <c r="P26" s="190">
        <v>4</v>
      </c>
      <c r="Q26" s="191" t="s">
        <v>122</v>
      </c>
      <c r="R26" s="185" t="s">
        <v>262</v>
      </c>
      <c r="S26" s="14" t="s">
        <v>122</v>
      </c>
      <c r="T26" s="186" t="s">
        <v>123</v>
      </c>
      <c r="U26" s="14" t="s">
        <v>122</v>
      </c>
      <c r="V26" s="187" t="s">
        <v>121</v>
      </c>
      <c r="W26" s="659"/>
      <c r="X26" s="660"/>
      <c r="Y26" s="345">
        <f>Y27+Y28</f>
        <v>812863.72</v>
      </c>
      <c r="Z26" s="345">
        <f>Z27+Z28</f>
        <v>3186819.15</v>
      </c>
      <c r="AA26" s="346">
        <f>AA27+AA28</f>
        <v>846374.85</v>
      </c>
      <c r="AB26" s="188"/>
      <c r="AC26" s="182"/>
    </row>
    <row r="27" spans="1:29" ht="15" customHeight="1">
      <c r="A27" s="22"/>
      <c r="B27" s="183"/>
      <c r="C27" s="189"/>
      <c r="D27" s="184"/>
      <c r="E27" s="648" t="s">
        <v>218</v>
      </c>
      <c r="F27" s="648"/>
      <c r="G27" s="648"/>
      <c r="H27" s="648"/>
      <c r="I27" s="648"/>
      <c r="J27" s="648"/>
      <c r="K27" s="648"/>
      <c r="L27" s="648"/>
      <c r="M27" s="648"/>
      <c r="N27" s="648"/>
      <c r="O27" s="649"/>
      <c r="P27" s="15">
        <v>4</v>
      </c>
      <c r="Q27" s="14">
        <v>9</v>
      </c>
      <c r="R27" s="185" t="s">
        <v>262</v>
      </c>
      <c r="S27" s="14" t="s">
        <v>122</v>
      </c>
      <c r="T27" s="186" t="s">
        <v>123</v>
      </c>
      <c r="U27" s="14" t="s">
        <v>122</v>
      </c>
      <c r="V27" s="187" t="s">
        <v>121</v>
      </c>
      <c r="W27" s="650"/>
      <c r="X27" s="651"/>
      <c r="Y27" s="263">
        <v>782863.72</v>
      </c>
      <c r="Z27" s="263">
        <v>3176819.15</v>
      </c>
      <c r="AA27" s="264">
        <v>836374.85</v>
      </c>
      <c r="AB27" s="188"/>
      <c r="AC27" s="182"/>
    </row>
    <row r="28" spans="1:29" ht="29.25" customHeight="1">
      <c r="A28" s="22"/>
      <c r="B28" s="183"/>
      <c r="C28" s="189"/>
      <c r="D28" s="184"/>
      <c r="E28" s="648" t="s">
        <v>203</v>
      </c>
      <c r="F28" s="648"/>
      <c r="G28" s="648"/>
      <c r="H28" s="648"/>
      <c r="I28" s="648"/>
      <c r="J28" s="648"/>
      <c r="K28" s="648"/>
      <c r="L28" s="648"/>
      <c r="M28" s="648"/>
      <c r="N28" s="648"/>
      <c r="O28" s="649"/>
      <c r="P28" s="15">
        <v>4</v>
      </c>
      <c r="Q28" s="14">
        <v>12</v>
      </c>
      <c r="R28" s="185" t="s">
        <v>262</v>
      </c>
      <c r="S28" s="14" t="s">
        <v>122</v>
      </c>
      <c r="T28" s="186" t="s">
        <v>123</v>
      </c>
      <c r="U28" s="14" t="s">
        <v>122</v>
      </c>
      <c r="V28" s="187" t="s">
        <v>121</v>
      </c>
      <c r="W28" s="650"/>
      <c r="X28" s="651"/>
      <c r="Y28" s="263">
        <v>30000</v>
      </c>
      <c r="Z28" s="263">
        <v>10000</v>
      </c>
      <c r="AA28" s="264">
        <v>10000</v>
      </c>
      <c r="AB28" s="188"/>
      <c r="AC28" s="182"/>
    </row>
    <row r="29" spans="1:29" ht="29.25" customHeight="1">
      <c r="A29" s="22"/>
      <c r="B29" s="183"/>
      <c r="C29" s="189"/>
      <c r="D29" s="657" t="s">
        <v>196</v>
      </c>
      <c r="E29" s="657"/>
      <c r="F29" s="657"/>
      <c r="G29" s="657"/>
      <c r="H29" s="657"/>
      <c r="I29" s="657"/>
      <c r="J29" s="657"/>
      <c r="K29" s="657"/>
      <c r="L29" s="657"/>
      <c r="M29" s="657"/>
      <c r="N29" s="657"/>
      <c r="O29" s="658"/>
      <c r="P29" s="190">
        <v>5</v>
      </c>
      <c r="Q29" s="191" t="s">
        <v>122</v>
      </c>
      <c r="R29" s="185" t="s">
        <v>262</v>
      </c>
      <c r="S29" s="14" t="s">
        <v>122</v>
      </c>
      <c r="T29" s="186" t="s">
        <v>123</v>
      </c>
      <c r="U29" s="14" t="s">
        <v>122</v>
      </c>
      <c r="V29" s="187" t="s">
        <v>121</v>
      </c>
      <c r="W29" s="659"/>
      <c r="X29" s="660"/>
      <c r="Y29" s="345">
        <f>Y30+Y31+Y32</f>
        <v>45000</v>
      </c>
      <c r="Z29" s="345">
        <f>Z30+Z31+Z32</f>
        <v>245000</v>
      </c>
      <c r="AA29" s="346">
        <f>AA30+AA31+AA32</f>
        <v>30000</v>
      </c>
      <c r="AB29" s="188"/>
      <c r="AC29" s="182"/>
    </row>
    <row r="30" spans="1:29" ht="15" customHeight="1">
      <c r="A30" s="22"/>
      <c r="B30" s="183"/>
      <c r="C30" s="189"/>
      <c r="D30" s="184"/>
      <c r="E30" s="648" t="s">
        <v>195</v>
      </c>
      <c r="F30" s="648"/>
      <c r="G30" s="648"/>
      <c r="H30" s="648"/>
      <c r="I30" s="648"/>
      <c r="J30" s="648"/>
      <c r="K30" s="648"/>
      <c r="L30" s="648"/>
      <c r="M30" s="648"/>
      <c r="N30" s="648"/>
      <c r="O30" s="649"/>
      <c r="P30" s="15">
        <v>5</v>
      </c>
      <c r="Q30" s="14">
        <v>1</v>
      </c>
      <c r="R30" s="185" t="s">
        <v>262</v>
      </c>
      <c r="S30" s="14" t="s">
        <v>122</v>
      </c>
      <c r="T30" s="186" t="s">
        <v>123</v>
      </c>
      <c r="U30" s="14" t="s">
        <v>122</v>
      </c>
      <c r="V30" s="187" t="s">
        <v>121</v>
      </c>
      <c r="W30" s="650"/>
      <c r="X30" s="651"/>
      <c r="Y30" s="263">
        <v>15000</v>
      </c>
      <c r="Z30" s="263">
        <v>10000</v>
      </c>
      <c r="AA30" s="264">
        <v>10000</v>
      </c>
      <c r="AB30" s="188"/>
      <c r="AC30" s="182"/>
    </row>
    <row r="31" spans="1:29" ht="15" customHeight="1">
      <c r="A31" s="22"/>
      <c r="B31" s="183"/>
      <c r="C31" s="189"/>
      <c r="D31" s="184"/>
      <c r="E31" s="648" t="s">
        <v>185</v>
      </c>
      <c r="F31" s="648"/>
      <c r="G31" s="648"/>
      <c r="H31" s="648"/>
      <c r="I31" s="648"/>
      <c r="J31" s="648"/>
      <c r="K31" s="648"/>
      <c r="L31" s="648"/>
      <c r="M31" s="648"/>
      <c r="N31" s="648"/>
      <c r="O31" s="649"/>
      <c r="P31" s="15">
        <v>5</v>
      </c>
      <c r="Q31" s="14">
        <v>2</v>
      </c>
      <c r="R31" s="185" t="s">
        <v>262</v>
      </c>
      <c r="S31" s="14" t="s">
        <v>122</v>
      </c>
      <c r="T31" s="186" t="s">
        <v>123</v>
      </c>
      <c r="U31" s="14" t="s">
        <v>122</v>
      </c>
      <c r="V31" s="187" t="s">
        <v>121</v>
      </c>
      <c r="W31" s="650"/>
      <c r="X31" s="651"/>
      <c r="Y31" s="263">
        <v>0</v>
      </c>
      <c r="Z31" s="263">
        <v>8684</v>
      </c>
      <c r="AA31" s="264">
        <v>10000</v>
      </c>
      <c r="AB31" s="188"/>
      <c r="AC31" s="182"/>
    </row>
    <row r="32" spans="1:29" ht="15" customHeight="1">
      <c r="A32" s="22"/>
      <c r="B32" s="183"/>
      <c r="C32" s="189"/>
      <c r="D32" s="184"/>
      <c r="E32" s="648" t="s">
        <v>176</v>
      </c>
      <c r="F32" s="648"/>
      <c r="G32" s="648"/>
      <c r="H32" s="648"/>
      <c r="I32" s="648"/>
      <c r="J32" s="648"/>
      <c r="K32" s="648"/>
      <c r="L32" s="648"/>
      <c r="M32" s="648"/>
      <c r="N32" s="648"/>
      <c r="O32" s="649"/>
      <c r="P32" s="15">
        <v>5</v>
      </c>
      <c r="Q32" s="14">
        <v>3</v>
      </c>
      <c r="R32" s="185" t="s">
        <v>262</v>
      </c>
      <c r="S32" s="14" t="s">
        <v>122</v>
      </c>
      <c r="T32" s="186" t="s">
        <v>123</v>
      </c>
      <c r="U32" s="14" t="s">
        <v>122</v>
      </c>
      <c r="V32" s="187" t="s">
        <v>121</v>
      </c>
      <c r="W32" s="650"/>
      <c r="X32" s="651"/>
      <c r="Y32" s="263">
        <v>30000</v>
      </c>
      <c r="Z32" s="263">
        <v>226316</v>
      </c>
      <c r="AA32" s="264">
        <v>10000</v>
      </c>
      <c r="AB32" s="188"/>
      <c r="AC32" s="182"/>
    </row>
    <row r="33" spans="1:29" ht="15" customHeight="1">
      <c r="A33" s="22"/>
      <c r="B33" s="183"/>
      <c r="C33" s="189"/>
      <c r="D33" s="657" t="s">
        <v>159</v>
      </c>
      <c r="E33" s="657"/>
      <c r="F33" s="657"/>
      <c r="G33" s="657"/>
      <c r="H33" s="657"/>
      <c r="I33" s="657"/>
      <c r="J33" s="657"/>
      <c r="K33" s="657"/>
      <c r="L33" s="657"/>
      <c r="M33" s="657"/>
      <c r="N33" s="657"/>
      <c r="O33" s="658"/>
      <c r="P33" s="190">
        <v>8</v>
      </c>
      <c r="Q33" s="191" t="s">
        <v>122</v>
      </c>
      <c r="R33" s="185" t="s">
        <v>262</v>
      </c>
      <c r="S33" s="14" t="s">
        <v>122</v>
      </c>
      <c r="T33" s="186" t="s">
        <v>123</v>
      </c>
      <c r="U33" s="14" t="s">
        <v>122</v>
      </c>
      <c r="V33" s="187" t="s">
        <v>121</v>
      </c>
      <c r="W33" s="659"/>
      <c r="X33" s="660"/>
      <c r="Y33" s="345">
        <f>Y34</f>
        <v>1169100</v>
      </c>
      <c r="Z33" s="345">
        <f>Z34</f>
        <v>900000</v>
      </c>
      <c r="AA33" s="346">
        <f>AA34</f>
        <v>900000</v>
      </c>
      <c r="AB33" s="188"/>
      <c r="AC33" s="182"/>
    </row>
    <row r="34" spans="1:29" ht="16.5" customHeight="1">
      <c r="A34" s="22"/>
      <c r="B34" s="183"/>
      <c r="C34" s="189"/>
      <c r="D34" s="184"/>
      <c r="E34" s="648" t="s">
        <v>158</v>
      </c>
      <c r="F34" s="648"/>
      <c r="G34" s="648"/>
      <c r="H34" s="648"/>
      <c r="I34" s="648"/>
      <c r="J34" s="648"/>
      <c r="K34" s="648"/>
      <c r="L34" s="648"/>
      <c r="M34" s="648"/>
      <c r="N34" s="648"/>
      <c r="O34" s="649"/>
      <c r="P34" s="15">
        <v>8</v>
      </c>
      <c r="Q34" s="14">
        <v>1</v>
      </c>
      <c r="R34" s="185" t="s">
        <v>262</v>
      </c>
      <c r="S34" s="14" t="s">
        <v>122</v>
      </c>
      <c r="T34" s="186" t="s">
        <v>123</v>
      </c>
      <c r="U34" s="14" t="s">
        <v>122</v>
      </c>
      <c r="V34" s="187" t="s">
        <v>121</v>
      </c>
      <c r="W34" s="650"/>
      <c r="X34" s="651"/>
      <c r="Y34" s="263">
        <v>1169100</v>
      </c>
      <c r="Z34" s="263">
        <v>900000</v>
      </c>
      <c r="AA34" s="264">
        <v>900000</v>
      </c>
      <c r="AB34" s="188"/>
      <c r="AC34" s="182"/>
    </row>
    <row r="35" spans="1:29" ht="18.75" hidden="1" customHeight="1">
      <c r="A35" s="22"/>
      <c r="B35" s="183"/>
      <c r="C35" s="189"/>
      <c r="D35" s="657" t="s">
        <v>137</v>
      </c>
      <c r="E35" s="657"/>
      <c r="F35" s="657"/>
      <c r="G35" s="657"/>
      <c r="H35" s="657"/>
      <c r="I35" s="657"/>
      <c r="J35" s="657"/>
      <c r="K35" s="657"/>
      <c r="L35" s="657"/>
      <c r="M35" s="657"/>
      <c r="N35" s="657"/>
      <c r="O35" s="658"/>
      <c r="P35" s="190">
        <v>10</v>
      </c>
      <c r="Q35" s="191" t="s">
        <v>122</v>
      </c>
      <c r="R35" s="185" t="s">
        <v>262</v>
      </c>
      <c r="S35" s="14" t="s">
        <v>122</v>
      </c>
      <c r="T35" s="186" t="s">
        <v>123</v>
      </c>
      <c r="U35" s="14" t="s">
        <v>122</v>
      </c>
      <c r="V35" s="187" t="s">
        <v>121</v>
      </c>
      <c r="W35" s="659"/>
      <c r="X35" s="660"/>
      <c r="Y35" s="345">
        <f>Y36</f>
        <v>0</v>
      </c>
      <c r="Z35" s="345">
        <v>0</v>
      </c>
      <c r="AA35" s="346">
        <v>0</v>
      </c>
      <c r="AB35" s="188"/>
      <c r="AC35" s="182"/>
    </row>
    <row r="36" spans="1:29" ht="17.25" customHeight="1">
      <c r="A36" s="22"/>
      <c r="B36" s="183"/>
      <c r="C36" s="189"/>
      <c r="D36" s="184"/>
      <c r="E36" s="657" t="s">
        <v>120</v>
      </c>
      <c r="F36" s="648"/>
      <c r="G36" s="648"/>
      <c r="H36" s="648"/>
      <c r="I36" s="648"/>
      <c r="J36" s="648"/>
      <c r="K36" s="648"/>
      <c r="L36" s="648"/>
      <c r="M36" s="648"/>
      <c r="N36" s="648"/>
      <c r="O36" s="649"/>
      <c r="P36" s="15">
        <v>99</v>
      </c>
      <c r="Q36" s="14">
        <v>0</v>
      </c>
      <c r="R36" s="185" t="s">
        <v>262</v>
      </c>
      <c r="S36" s="14" t="s">
        <v>122</v>
      </c>
      <c r="T36" s="186" t="s">
        <v>123</v>
      </c>
      <c r="U36" s="14" t="s">
        <v>122</v>
      </c>
      <c r="V36" s="187" t="s">
        <v>121</v>
      </c>
      <c r="W36" s="650"/>
      <c r="X36" s="651"/>
      <c r="Y36" s="523">
        <v>0</v>
      </c>
      <c r="Z36" s="524">
        <f>SUM(Z37)</f>
        <v>143695.74608001151</v>
      </c>
      <c r="AA36" s="525">
        <f>SUM(AA37)</f>
        <v>153068.85149967056</v>
      </c>
      <c r="AB36" s="188"/>
      <c r="AC36" s="182"/>
    </row>
    <row r="37" spans="1:29" ht="15" customHeight="1" thickBot="1">
      <c r="A37" s="22"/>
      <c r="B37" s="183"/>
      <c r="C37" s="189"/>
      <c r="D37" s="648" t="s">
        <v>120</v>
      </c>
      <c r="E37" s="657"/>
      <c r="F37" s="657"/>
      <c r="G37" s="657"/>
      <c r="H37" s="657"/>
      <c r="I37" s="657"/>
      <c r="J37" s="657"/>
      <c r="K37" s="657"/>
      <c r="L37" s="657"/>
      <c r="M37" s="657"/>
      <c r="N37" s="661"/>
      <c r="O37" s="662"/>
      <c r="P37" s="49">
        <v>99</v>
      </c>
      <c r="Q37" s="48">
        <v>99</v>
      </c>
      <c r="R37" s="204" t="s">
        <v>262</v>
      </c>
      <c r="S37" s="27" t="s">
        <v>122</v>
      </c>
      <c r="T37" s="205" t="s">
        <v>123</v>
      </c>
      <c r="U37" s="27" t="s">
        <v>122</v>
      </c>
      <c r="V37" s="206" t="s">
        <v>121</v>
      </c>
      <c r="W37" s="663"/>
      <c r="X37" s="664"/>
      <c r="Y37" s="496">
        <f ca="1">Ведом!X130</f>
        <v>0</v>
      </c>
      <c r="Z37" s="496">
        <f ca="1">Ведом!Y130</f>
        <v>143695.74608001151</v>
      </c>
      <c r="AA37" s="497">
        <f ca="1">Ведом!Z130</f>
        <v>153068.85149967056</v>
      </c>
      <c r="AB37" s="188"/>
      <c r="AC37" s="182"/>
    </row>
    <row r="38" spans="1:29" ht="24" customHeight="1" thickBot="1">
      <c r="A38" s="4"/>
      <c r="B38" s="192"/>
      <c r="C38" s="192"/>
      <c r="D38" s="202"/>
      <c r="E38" s="203"/>
      <c r="F38" s="203"/>
      <c r="G38" s="203"/>
      <c r="H38" s="203"/>
      <c r="I38" s="203"/>
      <c r="J38" s="203"/>
      <c r="K38" s="203"/>
      <c r="L38" s="203"/>
      <c r="M38" s="193"/>
      <c r="N38" s="293" t="s">
        <v>118</v>
      </c>
      <c r="O38" s="294"/>
      <c r="P38" s="294"/>
      <c r="Q38" s="294"/>
      <c r="R38" s="294"/>
      <c r="S38" s="294"/>
      <c r="T38" s="294"/>
      <c r="U38" s="294"/>
      <c r="V38" s="294"/>
      <c r="W38" s="294"/>
      <c r="X38" s="295"/>
      <c r="Y38" s="347">
        <f>Y37+Y35+Y33+Y29+Y26+Y24+Y22+Y16</f>
        <v>4429150</v>
      </c>
      <c r="Z38" s="347">
        <f>Z37+Z35+Z33+Z29+Z26+Z24+Z22+Z16</f>
        <v>5840456.9960800111</v>
      </c>
      <c r="AA38" s="348">
        <f>AA37+AA35+AA33+AA29+AA26+AA24+AA22+AA16</f>
        <v>3156530.0014996706</v>
      </c>
      <c r="AB38" s="3"/>
      <c r="AC38" s="2"/>
    </row>
    <row r="39" spans="1:2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3"/>
      <c r="R39" s="3"/>
      <c r="S39" s="3"/>
      <c r="T39" s="3"/>
      <c r="U39" s="3"/>
      <c r="V39" s="3"/>
      <c r="W39" s="3"/>
      <c r="X39" s="3"/>
      <c r="Y39" s="2"/>
      <c r="Z39" s="4"/>
      <c r="AA39" s="3"/>
      <c r="AB39" s="3"/>
      <c r="AC39" s="2"/>
    </row>
    <row r="40" spans="1:29" ht="11.25" customHeight="1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194"/>
      <c r="N40" s="2"/>
      <c r="O40" s="195" t="s">
        <v>263</v>
      </c>
      <c r="P40" s="195"/>
      <c r="Q40" s="196"/>
      <c r="R40" s="2"/>
      <c r="S40" s="197" t="s">
        <v>264</v>
      </c>
      <c r="T40" s="197"/>
      <c r="U40" s="197"/>
      <c r="V40" s="197"/>
      <c r="W40" s="197"/>
      <c r="X40" s="197"/>
      <c r="Y40" s="196"/>
      <c r="Z40" s="2"/>
      <c r="AA40" s="2"/>
      <c r="AB40" s="3"/>
      <c r="AC40" s="2"/>
    </row>
    <row r="41" spans="1:29" ht="2.85" customHeight="1">
      <c r="A41" s="2" t="s">
        <v>265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3"/>
      <c r="AC41" s="2"/>
    </row>
  </sheetData>
  <autoFilter ref="N15:AA38">
    <filterColumn colId="5" showButton="0"/>
    <filterColumn colId="6" showButton="0"/>
    <filterColumn colId="7" showButton="0"/>
  </autoFilter>
  <mergeCells count="40">
    <mergeCell ref="E36:O36"/>
    <mergeCell ref="W36:X36"/>
    <mergeCell ref="D37:O37"/>
    <mergeCell ref="W37:X37"/>
    <mergeCell ref="E32:O32"/>
    <mergeCell ref="W32:X32"/>
    <mergeCell ref="D33:O33"/>
    <mergeCell ref="W33:X33"/>
    <mergeCell ref="E34:O34"/>
    <mergeCell ref="W34:X34"/>
    <mergeCell ref="E27:O27"/>
    <mergeCell ref="W27:X27"/>
    <mergeCell ref="E28:O28"/>
    <mergeCell ref="W28:X28"/>
    <mergeCell ref="D35:O35"/>
    <mergeCell ref="W35:X35"/>
    <mergeCell ref="E30:O30"/>
    <mergeCell ref="W30:X30"/>
    <mergeCell ref="E31:O31"/>
    <mergeCell ref="W31:X31"/>
    <mergeCell ref="D22:O22"/>
    <mergeCell ref="W22:X22"/>
    <mergeCell ref="D29:O29"/>
    <mergeCell ref="W29:X29"/>
    <mergeCell ref="D24:O24"/>
    <mergeCell ref="W24:X24"/>
    <mergeCell ref="E25:O25"/>
    <mergeCell ref="W25:X25"/>
    <mergeCell ref="D26:O26"/>
    <mergeCell ref="W26:X26"/>
    <mergeCell ref="E23:O23"/>
    <mergeCell ref="W23:X23"/>
    <mergeCell ref="S14:V14"/>
    <mergeCell ref="S15:V15"/>
    <mergeCell ref="D16:O16"/>
    <mergeCell ref="W16:X16"/>
    <mergeCell ref="E17:O17"/>
    <mergeCell ref="W17:X17"/>
    <mergeCell ref="E21:O21"/>
    <mergeCell ref="W21:X21"/>
  </mergeCells>
  <phoneticPr fontId="0" type="noConversion"/>
  <pageMargins left="0.196850393700787" right="0.196850393700787" top="0.39370078740157499" bottom="0.196850393700787" header="0.196850393700787" footer="0.196850393700787"/>
  <pageSetup paperSize="9" scale="86" fitToHeight="0" orientation="portrait" r:id="rId1"/>
  <headerFooter alignWithMargins="0">
    <oddHeader>&amp;CСтраница &amp;P из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30"/>
  <sheetViews>
    <sheetView showGridLines="0" zoomScale="90" zoomScaleNormal="90" workbookViewId="0">
      <selection activeCell="V6" sqref="V6"/>
    </sheetView>
  </sheetViews>
  <sheetFormatPr defaultRowHeight="12.75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4.285156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>
      <c r="A1" s="84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2"/>
      <c r="Z1" s="2"/>
      <c r="AA1" s="3"/>
      <c r="AB1" s="2"/>
    </row>
    <row r="2" spans="1:28" ht="12.75" customHeight="1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5" t="s">
        <v>612</v>
      </c>
      <c r="W2" s="83"/>
      <c r="X2" s="2"/>
      <c r="Y2" s="82"/>
      <c r="Z2" s="2"/>
      <c r="AA2" s="3"/>
      <c r="AB2" s="2"/>
    </row>
    <row r="3" spans="1:28" ht="12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5" t="s">
        <v>258</v>
      </c>
      <c r="W3" s="83"/>
      <c r="X3" s="2"/>
      <c r="Y3" s="82"/>
      <c r="Z3" s="2"/>
      <c r="AA3" s="3"/>
      <c r="AB3" s="2"/>
    </row>
    <row r="4" spans="1:28" ht="12.75" customHeight="1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5" t="s">
        <v>257</v>
      </c>
      <c r="W4" s="83"/>
      <c r="X4" s="2"/>
      <c r="Y4" s="82"/>
      <c r="Z4" s="3"/>
      <c r="AA4" s="3"/>
      <c r="AB4" s="2"/>
    </row>
    <row r="5" spans="1:28" ht="12.75" customHeight="1">
      <c r="A5" s="84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4"/>
      <c r="O5" s="4"/>
      <c r="P5" s="2"/>
      <c r="Q5" s="86"/>
      <c r="R5" s="88"/>
      <c r="S5" s="86"/>
      <c r="T5" s="86"/>
      <c r="U5" s="86"/>
      <c r="V5" s="85" t="s">
        <v>579</v>
      </c>
      <c r="W5" s="87"/>
      <c r="X5" s="2"/>
      <c r="Y5" s="86"/>
      <c r="Z5" s="80"/>
      <c r="AA5" s="3"/>
      <c r="AB5" s="2"/>
    </row>
    <row r="6" spans="1:28" ht="12.75" customHeight="1">
      <c r="A6" s="84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5" t="s">
        <v>116</v>
      </c>
      <c r="W6" s="83"/>
      <c r="X6" s="2"/>
      <c r="Y6" s="82"/>
      <c r="Z6" s="2"/>
      <c r="AA6" s="3"/>
      <c r="AB6" s="2"/>
    </row>
    <row r="7" spans="1:28" ht="12.75" customHeight="1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2"/>
      <c r="Z7" s="3"/>
      <c r="AA7" s="3"/>
      <c r="AB7" s="2"/>
    </row>
    <row r="8" spans="1:28" ht="12.75" customHeight="1">
      <c r="A8" s="7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3"/>
      <c r="AB8" s="2"/>
    </row>
    <row r="9" spans="1:28" ht="12.75" customHeight="1">
      <c r="A9" s="465" t="s">
        <v>266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3"/>
      <c r="AB9" s="2"/>
    </row>
    <row r="10" spans="1:28" ht="12.75" customHeight="1">
      <c r="A10" s="465" t="s">
        <v>581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3"/>
      <c r="AB10" s="2"/>
    </row>
    <row r="11" spans="1:28" ht="12.75" customHeight="1">
      <c r="A11" s="166" t="s">
        <v>267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3"/>
      <c r="AB11" s="2"/>
    </row>
    <row r="12" spans="1:28" ht="12.75" customHeight="1">
      <c r="A12" s="166" t="s">
        <v>78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5"/>
      <c r="M12" s="542"/>
      <c r="N12" s="542"/>
      <c r="O12" s="542"/>
      <c r="P12" s="542"/>
      <c r="Q12" s="542"/>
      <c r="R12" s="542"/>
      <c r="S12" s="542"/>
      <c r="T12" s="542"/>
      <c r="U12" s="542"/>
      <c r="V12" s="542"/>
      <c r="W12" s="542"/>
      <c r="X12" s="542"/>
      <c r="Y12" s="543"/>
      <c r="Z12" s="80"/>
      <c r="AA12" s="3"/>
      <c r="AB12" s="2"/>
    </row>
    <row r="13" spans="1:28" ht="12.75" customHeight="1" thickBot="1">
      <c r="A13" s="77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4"/>
      <c r="Z13" s="201" t="s">
        <v>256</v>
      </c>
      <c r="AA13" s="3"/>
      <c r="AB13" s="2"/>
    </row>
    <row r="14" spans="1:28" ht="45.75" customHeight="1" thickBot="1">
      <c r="A14" s="6"/>
      <c r="B14" s="209"/>
      <c r="C14" s="250"/>
      <c r="D14" s="210"/>
      <c r="E14" s="210"/>
      <c r="F14" s="210"/>
      <c r="G14" s="210"/>
      <c r="H14" s="210"/>
      <c r="I14" s="210"/>
      <c r="J14" s="210"/>
      <c r="K14" s="210"/>
      <c r="L14" s="211"/>
      <c r="M14" s="68" t="s">
        <v>255</v>
      </c>
      <c r="N14" s="70" t="s">
        <v>254</v>
      </c>
      <c r="O14" s="69" t="s">
        <v>253</v>
      </c>
      <c r="P14" s="69" t="s">
        <v>252</v>
      </c>
      <c r="Q14" s="71" t="s">
        <v>251</v>
      </c>
      <c r="R14" s="624" t="s">
        <v>250</v>
      </c>
      <c r="S14" s="624"/>
      <c r="T14" s="624"/>
      <c r="U14" s="624"/>
      <c r="V14" s="70" t="s">
        <v>249</v>
      </c>
      <c r="W14" s="69" t="s">
        <v>248</v>
      </c>
      <c r="X14" s="69" t="s">
        <v>618</v>
      </c>
      <c r="Y14" s="68" t="s">
        <v>622</v>
      </c>
      <c r="Z14" s="67" t="s">
        <v>71</v>
      </c>
      <c r="AA14" s="66"/>
      <c r="AB14" s="3"/>
    </row>
    <row r="15" spans="1:28" ht="12" customHeight="1">
      <c r="A15" s="212"/>
      <c r="B15" s="64"/>
      <c r="C15" s="213"/>
      <c r="D15" s="63"/>
      <c r="E15" s="214"/>
      <c r="F15" s="64"/>
      <c r="G15" s="64"/>
      <c r="H15" s="64"/>
      <c r="I15" s="64"/>
      <c r="J15" s="64"/>
      <c r="K15" s="64"/>
      <c r="L15" s="213"/>
      <c r="M15" s="63">
        <v>1</v>
      </c>
      <c r="N15" s="63">
        <v>2</v>
      </c>
      <c r="O15" s="63">
        <v>2</v>
      </c>
      <c r="P15" s="63">
        <v>3</v>
      </c>
      <c r="Q15" s="62">
        <v>5</v>
      </c>
      <c r="R15" s="665">
        <v>4</v>
      </c>
      <c r="S15" s="665"/>
      <c r="T15" s="665"/>
      <c r="U15" s="665"/>
      <c r="V15" s="215">
        <v>5</v>
      </c>
      <c r="W15" s="63">
        <v>7</v>
      </c>
      <c r="X15" s="63">
        <v>6</v>
      </c>
      <c r="Y15" s="63">
        <v>7</v>
      </c>
      <c r="Z15" s="63">
        <v>8</v>
      </c>
      <c r="AA15" s="58"/>
      <c r="AB15" s="3"/>
    </row>
    <row r="16" spans="1:28" ht="15" customHeight="1">
      <c r="A16" s="22"/>
      <c r="B16" s="216"/>
      <c r="C16" s="217"/>
      <c r="D16" s="657" t="s">
        <v>246</v>
      </c>
      <c r="E16" s="630"/>
      <c r="F16" s="630"/>
      <c r="G16" s="630"/>
      <c r="H16" s="630"/>
      <c r="I16" s="630"/>
      <c r="J16" s="630"/>
      <c r="K16" s="630"/>
      <c r="L16" s="630"/>
      <c r="M16" s="630"/>
      <c r="N16" s="631"/>
      <c r="O16" s="49">
        <v>1</v>
      </c>
      <c r="P16" s="48" t="s">
        <v>119</v>
      </c>
      <c r="Q16" s="218" t="s">
        <v>119</v>
      </c>
      <c r="R16" s="46" t="s">
        <v>119</v>
      </c>
      <c r="S16" s="47" t="s">
        <v>119</v>
      </c>
      <c r="T16" s="46" t="s">
        <v>119</v>
      </c>
      <c r="U16" s="45" t="s">
        <v>119</v>
      </c>
      <c r="V16" s="44" t="s">
        <v>119</v>
      </c>
      <c r="W16" s="219"/>
      <c r="X16" s="256">
        <f>X17+X22+X42+X45+X34</f>
        <v>2255001.2800000003</v>
      </c>
      <c r="Y16" s="256">
        <f>Y17+Y22+Y42</f>
        <v>1272306.1000000001</v>
      </c>
      <c r="Z16" s="257">
        <f>Z17+Z22+Z42</f>
        <v>1131932.3</v>
      </c>
      <c r="AA16" s="7"/>
      <c r="AB16" s="3"/>
    </row>
    <row r="17" spans="1:28" ht="29.25" customHeight="1">
      <c r="A17" s="22"/>
      <c r="B17" s="216"/>
      <c r="C17" s="217"/>
      <c r="D17" s="252"/>
      <c r="E17" s="634" t="s">
        <v>245</v>
      </c>
      <c r="F17" s="635"/>
      <c r="G17" s="635"/>
      <c r="H17" s="635"/>
      <c r="I17" s="635"/>
      <c r="J17" s="635"/>
      <c r="K17" s="635"/>
      <c r="L17" s="635"/>
      <c r="M17" s="635"/>
      <c r="N17" s="636"/>
      <c r="O17" s="95">
        <v>1</v>
      </c>
      <c r="P17" s="96">
        <v>2</v>
      </c>
      <c r="Q17" s="248" t="s">
        <v>119</v>
      </c>
      <c r="R17" s="98" t="s">
        <v>119</v>
      </c>
      <c r="S17" s="99" t="s">
        <v>119</v>
      </c>
      <c r="T17" s="98" t="s">
        <v>119</v>
      </c>
      <c r="U17" s="100" t="s">
        <v>119</v>
      </c>
      <c r="V17" s="101" t="s">
        <v>119</v>
      </c>
      <c r="W17" s="249"/>
      <c r="X17" s="258">
        <f t="shared" ref="X17:Z20" si="0">X18</f>
        <v>534442</v>
      </c>
      <c r="Y17" s="258">
        <f t="shared" si="0"/>
        <v>450000</v>
      </c>
      <c r="Z17" s="259">
        <f t="shared" si="0"/>
        <v>400000</v>
      </c>
      <c r="AA17" s="7"/>
      <c r="AB17" s="3"/>
    </row>
    <row r="18" spans="1:28" ht="51.75" customHeight="1">
      <c r="A18" s="22"/>
      <c r="B18" s="216"/>
      <c r="C18" s="217"/>
      <c r="D18" s="252"/>
      <c r="E18" s="220"/>
      <c r="F18" s="619" t="s">
        <v>5</v>
      </c>
      <c r="G18" s="619"/>
      <c r="H18" s="619"/>
      <c r="I18" s="620"/>
      <c r="J18" s="620"/>
      <c r="K18" s="620"/>
      <c r="L18" s="620"/>
      <c r="M18" s="620"/>
      <c r="N18" s="621"/>
      <c r="O18" s="28">
        <v>1</v>
      </c>
      <c r="P18" s="27">
        <v>2</v>
      </c>
      <c r="Q18" s="218" t="s">
        <v>222</v>
      </c>
      <c r="R18" s="25">
        <v>86</v>
      </c>
      <c r="S18" s="26" t="s">
        <v>123</v>
      </c>
      <c r="T18" s="25" t="s">
        <v>122</v>
      </c>
      <c r="U18" s="24" t="s">
        <v>121</v>
      </c>
      <c r="V18" s="23" t="s">
        <v>119</v>
      </c>
      <c r="W18" s="219"/>
      <c r="X18" s="261">
        <f>X19</f>
        <v>534442</v>
      </c>
      <c r="Y18" s="261">
        <f>Y20</f>
        <v>450000</v>
      </c>
      <c r="Z18" s="262">
        <f>Z20</f>
        <v>400000</v>
      </c>
      <c r="AA18" s="7"/>
      <c r="AB18" s="3"/>
    </row>
    <row r="19" spans="1:28" ht="51.75" customHeight="1">
      <c r="A19" s="22"/>
      <c r="B19" s="216"/>
      <c r="C19" s="217"/>
      <c r="D19" s="252"/>
      <c r="E19" s="220"/>
      <c r="F19" s="222"/>
      <c r="G19" s="223"/>
      <c r="H19" s="17"/>
      <c r="I19" s="208"/>
      <c r="J19" s="208"/>
      <c r="K19" s="208"/>
      <c r="L19" s="208"/>
      <c r="M19" s="208" t="s">
        <v>241</v>
      </c>
      <c r="N19" s="37"/>
      <c r="O19" s="28">
        <v>1</v>
      </c>
      <c r="P19" s="27">
        <v>2</v>
      </c>
      <c r="Q19" s="218"/>
      <c r="R19" s="25">
        <v>86</v>
      </c>
      <c r="S19" s="26">
        <v>0</v>
      </c>
      <c r="T19" s="25">
        <v>1</v>
      </c>
      <c r="U19" s="24">
        <v>0</v>
      </c>
      <c r="V19" s="23"/>
      <c r="W19" s="219"/>
      <c r="X19" s="261">
        <f>SUM(X20)</f>
        <v>534442</v>
      </c>
      <c r="Y19" s="261">
        <v>450000</v>
      </c>
      <c r="Z19" s="262">
        <v>450000</v>
      </c>
      <c r="AA19" s="7"/>
      <c r="AB19" s="3"/>
    </row>
    <row r="20" spans="1:28" ht="15" customHeight="1">
      <c r="A20" s="22"/>
      <c r="B20" s="216"/>
      <c r="C20" s="217"/>
      <c r="D20" s="252"/>
      <c r="E20" s="221"/>
      <c r="F20" s="222"/>
      <c r="G20" s="223"/>
      <c r="H20" s="17"/>
      <c r="I20" s="619" t="s">
        <v>12</v>
      </c>
      <c r="J20" s="620"/>
      <c r="K20" s="620"/>
      <c r="L20" s="620"/>
      <c r="M20" s="620"/>
      <c r="N20" s="621"/>
      <c r="O20" s="28">
        <v>1</v>
      </c>
      <c r="P20" s="27">
        <v>2</v>
      </c>
      <c r="Q20" s="218" t="s">
        <v>244</v>
      </c>
      <c r="R20" s="25">
        <v>86</v>
      </c>
      <c r="S20" s="26" t="s">
        <v>123</v>
      </c>
      <c r="T20" s="25">
        <v>1</v>
      </c>
      <c r="U20" s="24" t="s">
        <v>243</v>
      </c>
      <c r="V20" s="23" t="s">
        <v>119</v>
      </c>
      <c r="W20" s="219"/>
      <c r="X20" s="261">
        <f t="shared" si="0"/>
        <v>534442</v>
      </c>
      <c r="Y20" s="261">
        <f t="shared" si="0"/>
        <v>450000</v>
      </c>
      <c r="Z20" s="262">
        <f t="shared" si="0"/>
        <v>400000</v>
      </c>
      <c r="AA20" s="7"/>
      <c r="AB20" s="3"/>
    </row>
    <row r="21" spans="1:28" ht="29.25" customHeight="1">
      <c r="A21" s="22"/>
      <c r="B21" s="216"/>
      <c r="C21" s="217"/>
      <c r="D21" s="252"/>
      <c r="E21" s="224"/>
      <c r="F21" s="208"/>
      <c r="G21" s="225"/>
      <c r="H21" s="37"/>
      <c r="I21" s="36"/>
      <c r="J21" s="622" t="s">
        <v>230</v>
      </c>
      <c r="K21" s="622"/>
      <c r="L21" s="622"/>
      <c r="M21" s="622"/>
      <c r="N21" s="623"/>
      <c r="O21" s="15">
        <v>1</v>
      </c>
      <c r="P21" s="14">
        <v>2</v>
      </c>
      <c r="Q21" s="218" t="s">
        <v>244</v>
      </c>
      <c r="R21" s="11">
        <v>86</v>
      </c>
      <c r="S21" s="12" t="s">
        <v>123</v>
      </c>
      <c r="T21" s="11">
        <v>1</v>
      </c>
      <c r="U21" s="10" t="s">
        <v>243</v>
      </c>
      <c r="V21" s="242" t="s">
        <v>229</v>
      </c>
      <c r="W21" s="219"/>
      <c r="X21" s="263">
        <v>534442</v>
      </c>
      <c r="Y21" s="263">
        <v>450000</v>
      </c>
      <c r="Z21" s="264">
        <v>400000</v>
      </c>
      <c r="AA21" s="7"/>
      <c r="AB21" s="3"/>
    </row>
    <row r="22" spans="1:28" ht="50.25" customHeight="1">
      <c r="A22" s="22"/>
      <c r="B22" s="216"/>
      <c r="C22" s="217"/>
      <c r="D22" s="252"/>
      <c r="E22" s="634" t="s">
        <v>242</v>
      </c>
      <c r="F22" s="635"/>
      <c r="G22" s="635"/>
      <c r="H22" s="635"/>
      <c r="I22" s="635"/>
      <c r="J22" s="639"/>
      <c r="K22" s="639"/>
      <c r="L22" s="639"/>
      <c r="M22" s="639"/>
      <c r="N22" s="640"/>
      <c r="O22" s="104">
        <v>1</v>
      </c>
      <c r="P22" s="105">
        <v>4</v>
      </c>
      <c r="Q22" s="248" t="s">
        <v>119</v>
      </c>
      <c r="R22" s="133" t="s">
        <v>119</v>
      </c>
      <c r="S22" s="134" t="s">
        <v>119</v>
      </c>
      <c r="T22" s="133" t="s">
        <v>119</v>
      </c>
      <c r="U22" s="135" t="s">
        <v>119</v>
      </c>
      <c r="V22" s="106" t="s">
        <v>119</v>
      </c>
      <c r="W22" s="249"/>
      <c r="X22" s="265">
        <f t="shared" ref="X22:Z23" si="1">X23</f>
        <v>1709647.28</v>
      </c>
      <c r="Y22" s="265">
        <f t="shared" si="1"/>
        <v>822306.1</v>
      </c>
      <c r="Z22" s="266">
        <f t="shared" si="1"/>
        <v>731932.3</v>
      </c>
      <c r="AA22" s="7"/>
      <c r="AB22" s="3"/>
    </row>
    <row r="23" spans="1:28" ht="52.5" customHeight="1">
      <c r="A23" s="22"/>
      <c r="B23" s="216"/>
      <c r="C23" s="217"/>
      <c r="D23" s="252"/>
      <c r="E23" s="220"/>
      <c r="F23" s="619" t="s">
        <v>5</v>
      </c>
      <c r="G23" s="619"/>
      <c r="H23" s="620"/>
      <c r="I23" s="620"/>
      <c r="J23" s="620"/>
      <c r="K23" s="620"/>
      <c r="L23" s="620"/>
      <c r="M23" s="620"/>
      <c r="N23" s="621"/>
      <c r="O23" s="28">
        <v>1</v>
      </c>
      <c r="P23" s="27">
        <v>4</v>
      </c>
      <c r="Q23" s="218" t="s">
        <v>234</v>
      </c>
      <c r="R23" s="25" t="s">
        <v>227</v>
      </c>
      <c r="S23" s="26" t="s">
        <v>123</v>
      </c>
      <c r="T23" s="25" t="s">
        <v>122</v>
      </c>
      <c r="U23" s="24" t="s">
        <v>121</v>
      </c>
      <c r="V23" s="23" t="s">
        <v>119</v>
      </c>
      <c r="W23" s="219"/>
      <c r="X23" s="261">
        <f>X24+X30</f>
        <v>1709647.28</v>
      </c>
      <c r="Y23" s="261">
        <f t="shared" si="1"/>
        <v>822306.1</v>
      </c>
      <c r="Z23" s="262">
        <f t="shared" si="1"/>
        <v>731932.3</v>
      </c>
      <c r="AA23" s="7"/>
      <c r="AB23" s="3"/>
    </row>
    <row r="24" spans="1:28" ht="29.25" customHeight="1">
      <c r="A24" s="22"/>
      <c r="B24" s="216"/>
      <c r="C24" s="217"/>
      <c r="D24" s="252"/>
      <c r="E24" s="221"/>
      <c r="F24" s="222"/>
      <c r="G24" s="223"/>
      <c r="H24" s="619" t="s">
        <v>241</v>
      </c>
      <c r="I24" s="620"/>
      <c r="J24" s="620"/>
      <c r="K24" s="620"/>
      <c r="L24" s="620"/>
      <c r="M24" s="620"/>
      <c r="N24" s="621"/>
      <c r="O24" s="28">
        <v>1</v>
      </c>
      <c r="P24" s="27">
        <v>4</v>
      </c>
      <c r="Q24" s="218" t="s">
        <v>240</v>
      </c>
      <c r="R24" s="25" t="s">
        <v>227</v>
      </c>
      <c r="S24" s="26" t="s">
        <v>123</v>
      </c>
      <c r="T24" s="25" t="s">
        <v>125</v>
      </c>
      <c r="U24" s="24" t="s">
        <v>121</v>
      </c>
      <c r="V24" s="23" t="s">
        <v>119</v>
      </c>
      <c r="W24" s="219"/>
      <c r="X24" s="261">
        <f>X25+X28</f>
        <v>1707397.28</v>
      </c>
      <c r="Y24" s="261">
        <f>Y25</f>
        <v>822306.1</v>
      </c>
      <c r="Z24" s="262">
        <f>Z25</f>
        <v>731932.3</v>
      </c>
      <c r="AA24" s="7"/>
      <c r="AB24" s="3"/>
    </row>
    <row r="25" spans="1:28" ht="15" customHeight="1">
      <c r="A25" s="22"/>
      <c r="B25" s="216"/>
      <c r="C25" s="217"/>
      <c r="D25" s="252"/>
      <c r="E25" s="221"/>
      <c r="F25" s="207"/>
      <c r="G25" s="226"/>
      <c r="H25" s="17"/>
      <c r="I25" s="619" t="s">
        <v>239</v>
      </c>
      <c r="J25" s="620"/>
      <c r="K25" s="620"/>
      <c r="L25" s="620"/>
      <c r="M25" s="620"/>
      <c r="N25" s="621"/>
      <c r="O25" s="28">
        <v>1</v>
      </c>
      <c r="P25" s="27">
        <v>4</v>
      </c>
      <c r="Q25" s="218" t="s">
        <v>238</v>
      </c>
      <c r="R25" s="25" t="s">
        <v>227</v>
      </c>
      <c r="S25" s="26" t="s">
        <v>123</v>
      </c>
      <c r="T25" s="25" t="s">
        <v>125</v>
      </c>
      <c r="U25" s="24" t="s">
        <v>237</v>
      </c>
      <c r="V25" s="23" t="s">
        <v>119</v>
      </c>
      <c r="W25" s="219"/>
      <c r="X25" s="261">
        <f>X26+X27</f>
        <v>1672397.28</v>
      </c>
      <c r="Y25" s="261">
        <f>Y26+Y27</f>
        <v>822306.1</v>
      </c>
      <c r="Z25" s="262">
        <f>Z26+Z27</f>
        <v>731932.3</v>
      </c>
      <c r="AA25" s="7"/>
      <c r="AB25" s="3"/>
    </row>
    <row r="26" spans="1:28" ht="29.25" customHeight="1">
      <c r="A26" s="22"/>
      <c r="B26" s="216"/>
      <c r="C26" s="217"/>
      <c r="D26" s="252"/>
      <c r="E26" s="221"/>
      <c r="F26" s="207"/>
      <c r="G26" s="226"/>
      <c r="H26" s="18"/>
      <c r="I26" s="17"/>
      <c r="J26" s="637" t="s">
        <v>230</v>
      </c>
      <c r="K26" s="637"/>
      <c r="L26" s="637"/>
      <c r="M26" s="637"/>
      <c r="N26" s="638"/>
      <c r="O26" s="28">
        <v>1</v>
      </c>
      <c r="P26" s="27">
        <v>4</v>
      </c>
      <c r="Q26" s="218" t="s">
        <v>238</v>
      </c>
      <c r="R26" s="25" t="s">
        <v>227</v>
      </c>
      <c r="S26" s="26" t="s">
        <v>123</v>
      </c>
      <c r="T26" s="25" t="s">
        <v>125</v>
      </c>
      <c r="U26" s="24" t="s">
        <v>237</v>
      </c>
      <c r="V26" s="243" t="s">
        <v>229</v>
      </c>
      <c r="W26" s="219"/>
      <c r="X26" s="267">
        <v>1215558</v>
      </c>
      <c r="Y26" s="267">
        <v>735299.9</v>
      </c>
      <c r="Z26" s="268">
        <v>700000</v>
      </c>
      <c r="AA26" s="7"/>
      <c r="AB26" s="3"/>
    </row>
    <row r="27" spans="1:28" ht="37.5" customHeight="1">
      <c r="A27" s="22"/>
      <c r="B27" s="216"/>
      <c r="C27" s="217"/>
      <c r="D27" s="253"/>
      <c r="E27" s="224"/>
      <c r="F27" s="208"/>
      <c r="G27" s="225"/>
      <c r="H27" s="37"/>
      <c r="I27" s="36"/>
      <c r="J27" s="476"/>
      <c r="K27" s="476"/>
      <c r="L27" s="476"/>
      <c r="M27" s="476" t="s">
        <v>165</v>
      </c>
      <c r="N27" s="477"/>
      <c r="O27" s="28">
        <v>1</v>
      </c>
      <c r="P27" s="27">
        <v>4</v>
      </c>
      <c r="Q27" s="218"/>
      <c r="R27" s="25">
        <v>86</v>
      </c>
      <c r="S27" s="26">
        <v>0</v>
      </c>
      <c r="T27" s="25">
        <v>1</v>
      </c>
      <c r="U27" s="24">
        <v>10002</v>
      </c>
      <c r="V27" s="243">
        <v>240</v>
      </c>
      <c r="W27" s="219"/>
      <c r="X27" s="267">
        <v>456839.28</v>
      </c>
      <c r="Y27" s="267">
        <v>87006.2</v>
      </c>
      <c r="Z27" s="268">
        <v>31932.3</v>
      </c>
      <c r="AA27" s="7"/>
      <c r="AB27" s="3"/>
    </row>
    <row r="28" spans="1:28" ht="37.5" customHeight="1">
      <c r="A28" s="22"/>
      <c r="B28" s="216"/>
      <c r="C28" s="217"/>
      <c r="D28" s="253"/>
      <c r="E28" s="224"/>
      <c r="F28" s="208"/>
      <c r="G28" s="225"/>
      <c r="H28" s="37"/>
      <c r="I28" s="36"/>
      <c r="J28" s="476"/>
      <c r="K28" s="476"/>
      <c r="L28" s="476"/>
      <c r="M28" s="476" t="s">
        <v>10</v>
      </c>
      <c r="N28" s="477"/>
      <c r="O28" s="28">
        <v>1</v>
      </c>
      <c r="P28" s="27">
        <v>4</v>
      </c>
      <c r="Q28" s="218"/>
      <c r="R28" s="25">
        <v>86</v>
      </c>
      <c r="S28" s="26">
        <v>0</v>
      </c>
      <c r="T28" s="25">
        <v>17</v>
      </c>
      <c r="U28" s="24">
        <v>88888</v>
      </c>
      <c r="V28" s="490"/>
      <c r="W28" s="491"/>
      <c r="X28" s="492">
        <f>SUM(X29)</f>
        <v>35000</v>
      </c>
      <c r="Y28" s="492"/>
      <c r="Z28" s="493"/>
      <c r="AA28" s="7"/>
      <c r="AB28" s="3"/>
    </row>
    <row r="29" spans="1:28" ht="36" customHeight="1">
      <c r="A29" s="22"/>
      <c r="B29" s="216"/>
      <c r="C29" s="217"/>
      <c r="D29" s="253"/>
      <c r="E29" s="224"/>
      <c r="F29" s="208"/>
      <c r="G29" s="225"/>
      <c r="H29" s="37"/>
      <c r="I29" s="36"/>
      <c r="J29" s="476"/>
      <c r="K29" s="476"/>
      <c r="L29" s="476"/>
      <c r="M29" s="476" t="s">
        <v>230</v>
      </c>
      <c r="N29" s="477"/>
      <c r="O29" s="28">
        <v>1</v>
      </c>
      <c r="P29" s="27">
        <v>4</v>
      </c>
      <c r="Q29" s="218"/>
      <c r="R29" s="25">
        <v>86</v>
      </c>
      <c r="S29" s="26">
        <v>0</v>
      </c>
      <c r="T29" s="25">
        <v>17</v>
      </c>
      <c r="U29" s="24">
        <v>88888</v>
      </c>
      <c r="V29" s="243">
        <v>120</v>
      </c>
      <c r="W29" s="219"/>
      <c r="X29" s="267">
        <v>35000</v>
      </c>
      <c r="Y29" s="267">
        <v>0</v>
      </c>
      <c r="Z29" s="268">
        <v>0</v>
      </c>
      <c r="AA29" s="7"/>
      <c r="AB29" s="3"/>
    </row>
    <row r="30" spans="1:28" ht="51" customHeight="1">
      <c r="A30" s="22"/>
      <c r="B30" s="216"/>
      <c r="C30" s="217"/>
      <c r="D30" s="253"/>
      <c r="E30" s="224"/>
      <c r="F30" s="208"/>
      <c r="G30" s="225"/>
      <c r="H30" s="37"/>
      <c r="I30" s="36"/>
      <c r="J30" s="476"/>
      <c r="K30" s="476"/>
      <c r="L30" s="476"/>
      <c r="M30" s="476" t="s">
        <v>83</v>
      </c>
      <c r="N30" s="477"/>
      <c r="O30" s="28">
        <v>1</v>
      </c>
      <c r="P30" s="27">
        <v>4</v>
      </c>
      <c r="Q30" s="218"/>
      <c r="R30" s="25">
        <v>86</v>
      </c>
      <c r="S30" s="26">
        <v>0</v>
      </c>
      <c r="T30" s="25">
        <v>10</v>
      </c>
      <c r="U30" s="24">
        <v>0</v>
      </c>
      <c r="V30" s="490"/>
      <c r="W30" s="491"/>
      <c r="X30" s="492">
        <f t="shared" ref="X30:Z31" si="2">SUM(X31)</f>
        <v>2250</v>
      </c>
      <c r="Y30" s="492">
        <f t="shared" si="2"/>
        <v>0</v>
      </c>
      <c r="Z30" s="493">
        <f t="shared" si="2"/>
        <v>0</v>
      </c>
      <c r="AA30" s="7"/>
      <c r="AB30" s="3"/>
    </row>
    <row r="31" spans="1:28" ht="51.75" customHeight="1">
      <c r="A31" s="22"/>
      <c r="B31" s="216"/>
      <c r="C31" s="217"/>
      <c r="D31" s="253"/>
      <c r="E31" s="224"/>
      <c r="F31" s="208"/>
      <c r="G31" s="225"/>
      <c r="H31" s="37"/>
      <c r="I31" s="36"/>
      <c r="J31" s="476"/>
      <c r="K31" s="476"/>
      <c r="L31" s="476"/>
      <c r="M31" s="476" t="s">
        <v>82</v>
      </c>
      <c r="N31" s="477"/>
      <c r="O31" s="28">
        <v>1</v>
      </c>
      <c r="P31" s="27">
        <v>4</v>
      </c>
      <c r="Q31" s="218"/>
      <c r="R31" s="25">
        <v>86</v>
      </c>
      <c r="S31" s="26">
        <v>0</v>
      </c>
      <c r="T31" s="25">
        <v>10</v>
      </c>
      <c r="U31" s="24">
        <v>10040</v>
      </c>
      <c r="V31" s="490"/>
      <c r="W31" s="491"/>
      <c r="X31" s="492">
        <f t="shared" si="2"/>
        <v>2250</v>
      </c>
      <c r="Y31" s="492">
        <f t="shared" si="2"/>
        <v>0</v>
      </c>
      <c r="Z31" s="493">
        <f t="shared" si="2"/>
        <v>0</v>
      </c>
      <c r="AA31" s="7"/>
      <c r="AB31" s="3"/>
    </row>
    <row r="32" spans="1:28" ht="36" customHeight="1">
      <c r="A32" s="22"/>
      <c r="B32" s="216"/>
      <c r="C32" s="217"/>
      <c r="D32" s="253"/>
      <c r="E32" s="224"/>
      <c r="F32" s="208"/>
      <c r="G32" s="225"/>
      <c r="H32" s="37"/>
      <c r="I32" s="36"/>
      <c r="J32" s="476"/>
      <c r="K32" s="476"/>
      <c r="L32" s="476"/>
      <c r="M32" s="476" t="s">
        <v>495</v>
      </c>
      <c r="N32" s="477"/>
      <c r="O32" s="28">
        <v>1</v>
      </c>
      <c r="P32" s="27">
        <v>4</v>
      </c>
      <c r="Q32" s="218"/>
      <c r="R32" s="25">
        <v>86</v>
      </c>
      <c r="S32" s="26">
        <v>0</v>
      </c>
      <c r="T32" s="25">
        <v>10</v>
      </c>
      <c r="U32" s="24">
        <v>10040</v>
      </c>
      <c r="V32" s="243">
        <v>540</v>
      </c>
      <c r="W32" s="219"/>
      <c r="X32" s="267">
        <v>2250</v>
      </c>
      <c r="Y32" s="267">
        <v>0</v>
      </c>
      <c r="Z32" s="268">
        <v>0</v>
      </c>
      <c r="AA32" s="7"/>
      <c r="AB32" s="3"/>
    </row>
    <row r="33" spans="1:28" ht="50.25" customHeight="1">
      <c r="A33" s="22"/>
      <c r="B33" s="216"/>
      <c r="C33" s="217"/>
      <c r="D33" s="253"/>
      <c r="E33" s="224"/>
      <c r="F33" s="208"/>
      <c r="G33" s="225"/>
      <c r="H33" s="37"/>
      <c r="I33" s="36"/>
      <c r="J33" s="476"/>
      <c r="K33" s="476"/>
      <c r="L33" s="476"/>
      <c r="M33" s="526" t="s">
        <v>14</v>
      </c>
      <c r="N33" s="477"/>
      <c r="O33" s="28">
        <v>1</v>
      </c>
      <c r="P33" s="27">
        <v>6</v>
      </c>
      <c r="Q33" s="218"/>
      <c r="R33" s="25"/>
      <c r="S33" s="26"/>
      <c r="T33" s="25"/>
      <c r="U33" s="24"/>
      <c r="V33" s="490"/>
      <c r="W33" s="491"/>
      <c r="X33" s="492">
        <f>SUM(X34)</f>
        <v>7152</v>
      </c>
      <c r="Y33" s="492">
        <v>0</v>
      </c>
      <c r="Z33" s="493">
        <v>0</v>
      </c>
      <c r="AA33" s="7"/>
      <c r="AB33" s="3"/>
    </row>
    <row r="34" spans="1:28" ht="37.5" customHeight="1">
      <c r="A34" s="22"/>
      <c r="B34" s="216"/>
      <c r="C34" s="217"/>
      <c r="D34" s="253"/>
      <c r="E34" s="224"/>
      <c r="F34" s="208"/>
      <c r="G34" s="225"/>
      <c r="H34" s="37"/>
      <c r="I34" s="36"/>
      <c r="J34" s="476"/>
      <c r="K34" s="476"/>
      <c r="L34" s="476"/>
      <c r="M34" s="476" t="s">
        <v>223</v>
      </c>
      <c r="N34" s="477"/>
      <c r="O34" s="28">
        <v>1</v>
      </c>
      <c r="P34" s="27">
        <v>6</v>
      </c>
      <c r="Q34" s="218"/>
      <c r="R34" s="25">
        <v>75</v>
      </c>
      <c r="S34" s="26">
        <v>0</v>
      </c>
      <c r="T34" s="25">
        <v>0</v>
      </c>
      <c r="U34" s="24">
        <v>0</v>
      </c>
      <c r="V34" s="490"/>
      <c r="W34" s="491"/>
      <c r="X34" s="492">
        <f>SUM(X35)</f>
        <v>7152</v>
      </c>
      <c r="Y34" s="492">
        <v>0</v>
      </c>
      <c r="Z34" s="493">
        <v>0</v>
      </c>
      <c r="AA34" s="7"/>
      <c r="AB34" s="3"/>
    </row>
    <row r="35" spans="1:28" ht="66" customHeight="1">
      <c r="A35" s="22"/>
      <c r="B35" s="216"/>
      <c r="C35" s="217"/>
      <c r="D35" s="253"/>
      <c r="E35" s="224"/>
      <c r="F35" s="208"/>
      <c r="G35" s="225"/>
      <c r="H35" s="37"/>
      <c r="I35" s="36"/>
      <c r="J35" s="476"/>
      <c r="K35" s="476"/>
      <c r="L35" s="476"/>
      <c r="M35" s="476" t="s">
        <v>51</v>
      </c>
      <c r="N35" s="477"/>
      <c r="O35" s="28">
        <v>1</v>
      </c>
      <c r="P35" s="27">
        <v>6</v>
      </c>
      <c r="Q35" s="218"/>
      <c r="R35" s="25">
        <v>75</v>
      </c>
      <c r="S35" s="26">
        <v>0</v>
      </c>
      <c r="T35" s="25">
        <v>0</v>
      </c>
      <c r="U35" s="24">
        <v>61002</v>
      </c>
      <c r="V35" s="490"/>
      <c r="W35" s="491"/>
      <c r="X35" s="492">
        <f>SUM(X36)</f>
        <v>7152</v>
      </c>
      <c r="Y35" s="492">
        <v>0</v>
      </c>
      <c r="Z35" s="493">
        <v>0</v>
      </c>
      <c r="AA35" s="7"/>
      <c r="AB35" s="3"/>
    </row>
    <row r="36" spans="1:28" ht="37.5" customHeight="1">
      <c r="A36" s="22"/>
      <c r="B36" s="216"/>
      <c r="C36" s="217"/>
      <c r="D36" s="253"/>
      <c r="E36" s="224"/>
      <c r="F36" s="208"/>
      <c r="G36" s="225"/>
      <c r="H36" s="37"/>
      <c r="I36" s="36"/>
      <c r="J36" s="476"/>
      <c r="K36" s="476"/>
      <c r="L36" s="476"/>
      <c r="M36" s="476" t="s">
        <v>15</v>
      </c>
      <c r="N36" s="477"/>
      <c r="O36" s="28">
        <v>1</v>
      </c>
      <c r="P36" s="27">
        <v>6</v>
      </c>
      <c r="Q36" s="218"/>
      <c r="R36" s="25">
        <v>75</v>
      </c>
      <c r="S36" s="26">
        <v>0</v>
      </c>
      <c r="T36" s="25">
        <v>0</v>
      </c>
      <c r="U36" s="24">
        <v>61002</v>
      </c>
      <c r="V36" s="243">
        <v>540</v>
      </c>
      <c r="W36" s="219"/>
      <c r="X36" s="267">
        <v>7152</v>
      </c>
      <c r="Y36" s="267">
        <v>0</v>
      </c>
      <c r="Z36" s="268">
        <v>0</v>
      </c>
      <c r="AA36" s="7"/>
      <c r="AB36" s="3"/>
    </row>
    <row r="37" spans="1:28" ht="37.5" customHeight="1">
      <c r="A37" s="22"/>
      <c r="B37" s="216"/>
      <c r="C37" s="217"/>
      <c r="D37" s="253"/>
      <c r="E37" s="224"/>
      <c r="F37" s="208"/>
      <c r="G37" s="225"/>
      <c r="H37" s="37"/>
      <c r="I37" s="36"/>
      <c r="J37" s="476"/>
      <c r="K37" s="476"/>
      <c r="L37" s="476"/>
      <c r="M37" s="477" t="s">
        <v>223</v>
      </c>
      <c r="N37" s="477"/>
      <c r="O37" s="28">
        <v>1</v>
      </c>
      <c r="P37" s="27">
        <v>7</v>
      </c>
      <c r="Q37" s="218"/>
      <c r="R37" s="25">
        <v>75</v>
      </c>
      <c r="S37" s="26">
        <v>0</v>
      </c>
      <c r="T37" s="25">
        <v>0</v>
      </c>
      <c r="U37" s="24">
        <v>0</v>
      </c>
      <c r="V37" s="490"/>
      <c r="W37" s="491"/>
      <c r="X37" s="492">
        <f>SUM(X38)</f>
        <v>50000</v>
      </c>
      <c r="Y37" s="492">
        <v>0</v>
      </c>
      <c r="Z37" s="493">
        <v>0</v>
      </c>
      <c r="AA37" s="7"/>
      <c r="AB37" s="3"/>
    </row>
    <row r="38" spans="1:28" ht="37.5" customHeight="1">
      <c r="A38" s="22"/>
      <c r="B38" s="216"/>
      <c r="C38" s="217"/>
      <c r="D38" s="253"/>
      <c r="E38" s="224"/>
      <c r="F38" s="208"/>
      <c r="G38" s="225"/>
      <c r="H38" s="37"/>
      <c r="I38" s="36"/>
      <c r="J38" s="476"/>
      <c r="K38" s="476"/>
      <c r="L38" s="476"/>
      <c r="M38" s="567" t="s">
        <v>95</v>
      </c>
      <c r="N38" s="477"/>
      <c r="O38" s="28">
        <v>1</v>
      </c>
      <c r="P38" s="27">
        <v>7</v>
      </c>
      <c r="Q38" s="218"/>
      <c r="R38" s="25">
        <v>75</v>
      </c>
      <c r="S38" s="26">
        <v>0</v>
      </c>
      <c r="T38" s="25">
        <v>0</v>
      </c>
      <c r="U38" s="24">
        <v>90006</v>
      </c>
      <c r="V38" s="490"/>
      <c r="W38" s="491"/>
      <c r="X38" s="492">
        <f>SUM(X39)</f>
        <v>50000</v>
      </c>
      <c r="Y38" s="492">
        <v>0</v>
      </c>
      <c r="Z38" s="493">
        <v>0</v>
      </c>
      <c r="AA38" s="7"/>
      <c r="AB38" s="3"/>
    </row>
    <row r="39" spans="1:28" ht="37.5" customHeight="1">
      <c r="A39" s="22"/>
      <c r="B39" s="216"/>
      <c r="C39" s="217"/>
      <c r="D39" s="253"/>
      <c r="E39" s="224"/>
      <c r="F39" s="208"/>
      <c r="G39" s="225"/>
      <c r="H39" s="37"/>
      <c r="I39" s="36"/>
      <c r="J39" s="476"/>
      <c r="K39" s="476"/>
      <c r="L39" s="476"/>
      <c r="M39" s="558" t="s">
        <v>96</v>
      </c>
      <c r="N39" s="477"/>
      <c r="O39" s="28">
        <v>1</v>
      </c>
      <c r="P39" s="27">
        <v>7</v>
      </c>
      <c r="Q39" s="218"/>
      <c r="R39" s="25">
        <v>75</v>
      </c>
      <c r="S39" s="26">
        <v>0</v>
      </c>
      <c r="T39" s="25">
        <v>0</v>
      </c>
      <c r="U39" s="24">
        <v>90006</v>
      </c>
      <c r="V39" s="490"/>
      <c r="W39" s="491"/>
      <c r="X39" s="492">
        <f>SUM(X40)</f>
        <v>50000</v>
      </c>
      <c r="Y39" s="492">
        <v>0</v>
      </c>
      <c r="Z39" s="493">
        <v>0</v>
      </c>
      <c r="AA39" s="7"/>
      <c r="AB39" s="3"/>
    </row>
    <row r="40" spans="1:28" ht="37.5" customHeight="1">
      <c r="A40" s="22"/>
      <c r="B40" s="216"/>
      <c r="C40" s="217"/>
      <c r="D40" s="253"/>
      <c r="E40" s="224"/>
      <c r="F40" s="208"/>
      <c r="G40" s="225"/>
      <c r="H40" s="37"/>
      <c r="I40" s="36"/>
      <c r="J40" s="476"/>
      <c r="K40" s="476"/>
      <c r="L40" s="476"/>
      <c r="M40" s="477" t="s">
        <v>97</v>
      </c>
      <c r="N40" s="477"/>
      <c r="O40" s="28">
        <v>1</v>
      </c>
      <c r="P40" s="27">
        <v>7</v>
      </c>
      <c r="Q40" s="218"/>
      <c r="R40" s="25">
        <v>75</v>
      </c>
      <c r="S40" s="26">
        <v>0</v>
      </c>
      <c r="T40" s="25">
        <v>0</v>
      </c>
      <c r="U40" s="24">
        <v>90006</v>
      </c>
      <c r="V40" s="243">
        <v>880</v>
      </c>
      <c r="W40" s="219"/>
      <c r="X40" s="267">
        <v>50000</v>
      </c>
      <c r="Y40" s="267">
        <v>0</v>
      </c>
      <c r="Z40" s="268">
        <v>0</v>
      </c>
      <c r="AA40" s="7"/>
      <c r="AB40" s="3"/>
    </row>
    <row r="41" spans="1:28" ht="37.5" customHeight="1">
      <c r="A41" s="22"/>
      <c r="B41" s="216"/>
      <c r="C41" s="217"/>
      <c r="D41" s="253"/>
      <c r="E41" s="224"/>
      <c r="F41" s="208"/>
      <c r="G41" s="225"/>
      <c r="H41" s="37"/>
      <c r="I41" s="36"/>
      <c r="J41" s="476"/>
      <c r="K41" s="476"/>
      <c r="L41" s="476"/>
      <c r="M41" s="526" t="s">
        <v>49</v>
      </c>
      <c r="N41" s="477"/>
      <c r="O41" s="28">
        <v>1</v>
      </c>
      <c r="P41" s="27">
        <v>13</v>
      </c>
      <c r="Q41" s="218"/>
      <c r="R41" s="25"/>
      <c r="S41" s="26"/>
      <c r="T41" s="25"/>
      <c r="U41" s="24"/>
      <c r="V41" s="490"/>
      <c r="W41" s="491"/>
      <c r="X41" s="492">
        <f>SUM(X42+X45)</f>
        <v>3760</v>
      </c>
      <c r="Y41" s="492">
        <v>0</v>
      </c>
      <c r="Z41" s="493">
        <v>0</v>
      </c>
      <c r="AA41" s="7"/>
      <c r="AB41" s="3"/>
    </row>
    <row r="42" spans="1:28" ht="29.25" customHeight="1">
      <c r="A42" s="22"/>
      <c r="B42" s="216"/>
      <c r="C42" s="217"/>
      <c r="D42" s="253"/>
      <c r="E42" s="224"/>
      <c r="F42" s="208"/>
      <c r="G42" s="225"/>
      <c r="H42" s="37"/>
      <c r="I42" s="36"/>
      <c r="J42" s="476"/>
      <c r="K42" s="476"/>
      <c r="L42" s="476"/>
      <c r="M42" s="476" t="s">
        <v>223</v>
      </c>
      <c r="N42" s="477"/>
      <c r="O42" s="28">
        <v>1</v>
      </c>
      <c r="P42" s="27">
        <v>13</v>
      </c>
      <c r="Q42" s="218"/>
      <c r="R42" s="25">
        <v>75</v>
      </c>
      <c r="S42" s="26">
        <v>0</v>
      </c>
      <c r="T42" s="25">
        <v>0</v>
      </c>
      <c r="U42" s="24">
        <v>0</v>
      </c>
      <c r="V42" s="490"/>
      <c r="W42" s="491"/>
      <c r="X42" s="492">
        <f>SUM(X43)</f>
        <v>660</v>
      </c>
      <c r="Y42" s="492">
        <v>0</v>
      </c>
      <c r="Z42" s="493">
        <v>0</v>
      </c>
      <c r="AA42" s="7"/>
      <c r="AB42" s="3"/>
    </row>
    <row r="43" spans="1:28" ht="29.25" customHeight="1">
      <c r="A43" s="22"/>
      <c r="B43" s="216"/>
      <c r="C43" s="217"/>
      <c r="D43" s="253"/>
      <c r="E43" s="224"/>
      <c r="F43" s="208"/>
      <c r="G43" s="225"/>
      <c r="H43" s="37"/>
      <c r="I43" s="36"/>
      <c r="J43" s="476"/>
      <c r="K43" s="476"/>
      <c r="L43" s="476"/>
      <c r="M43" s="476" t="s">
        <v>616</v>
      </c>
      <c r="N43" s="477"/>
      <c r="O43" s="28">
        <v>1</v>
      </c>
      <c r="P43" s="27">
        <v>13</v>
      </c>
      <c r="Q43" s="218"/>
      <c r="R43" s="25">
        <v>75</v>
      </c>
      <c r="S43" s="26">
        <v>0</v>
      </c>
      <c r="T43" s="25">
        <v>0</v>
      </c>
      <c r="U43" s="24">
        <v>9004</v>
      </c>
      <c r="V43" s="490"/>
      <c r="W43" s="491"/>
      <c r="X43" s="492">
        <f>SUM(X44)</f>
        <v>660</v>
      </c>
      <c r="Y43" s="492">
        <v>0</v>
      </c>
      <c r="Z43" s="493">
        <v>0</v>
      </c>
      <c r="AA43" s="7"/>
      <c r="AB43" s="3"/>
    </row>
    <row r="44" spans="1:28" ht="29.25" customHeight="1">
      <c r="A44" s="22"/>
      <c r="B44" s="216"/>
      <c r="C44" s="217"/>
      <c r="D44" s="253"/>
      <c r="E44" s="224"/>
      <c r="F44" s="208"/>
      <c r="G44" s="225"/>
      <c r="H44" s="37"/>
      <c r="I44" s="36"/>
      <c r="J44" s="476"/>
      <c r="K44" s="476"/>
      <c r="L44" s="476"/>
      <c r="M44" s="476" t="s">
        <v>617</v>
      </c>
      <c r="N44" s="477"/>
      <c r="O44" s="28">
        <v>1</v>
      </c>
      <c r="P44" s="27">
        <v>13</v>
      </c>
      <c r="Q44" s="218"/>
      <c r="R44" s="25">
        <v>75</v>
      </c>
      <c r="S44" s="26">
        <v>0</v>
      </c>
      <c r="T44" s="25">
        <v>0</v>
      </c>
      <c r="U44" s="24">
        <v>9004</v>
      </c>
      <c r="V44" s="494">
        <v>850</v>
      </c>
      <c r="W44" s="495"/>
      <c r="X44" s="496">
        <v>660</v>
      </c>
      <c r="Y44" s="496">
        <v>0</v>
      </c>
      <c r="Z44" s="497">
        <v>0</v>
      </c>
      <c r="AA44" s="7"/>
      <c r="AB44" s="3"/>
    </row>
    <row r="45" spans="1:28" ht="48.75" customHeight="1">
      <c r="A45" s="22"/>
      <c r="B45" s="216"/>
      <c r="C45" s="217"/>
      <c r="D45" s="253"/>
      <c r="E45" s="224"/>
      <c r="F45" s="208"/>
      <c r="G45" s="225"/>
      <c r="H45" s="37"/>
      <c r="I45" s="36"/>
      <c r="J45" s="476"/>
      <c r="K45" s="476"/>
      <c r="L45" s="476"/>
      <c r="M45" s="476" t="s">
        <v>5</v>
      </c>
      <c r="N45" s="477"/>
      <c r="O45" s="28">
        <v>1</v>
      </c>
      <c r="P45" s="27">
        <v>13</v>
      </c>
      <c r="Q45" s="218"/>
      <c r="R45" s="25">
        <v>86</v>
      </c>
      <c r="S45" s="26">
        <v>0</v>
      </c>
      <c r="T45" s="25">
        <v>0</v>
      </c>
      <c r="U45" s="24">
        <v>0</v>
      </c>
      <c r="V45" s="490"/>
      <c r="W45" s="491"/>
      <c r="X45" s="492">
        <f>SUM(X46)</f>
        <v>3100</v>
      </c>
      <c r="Y45" s="492">
        <v>0</v>
      </c>
      <c r="Z45" s="493">
        <v>0</v>
      </c>
      <c r="AA45" s="7"/>
      <c r="AB45" s="3"/>
    </row>
    <row r="46" spans="1:28" ht="48.75" customHeight="1">
      <c r="A46" s="22"/>
      <c r="B46" s="216"/>
      <c r="C46" s="217"/>
      <c r="D46" s="253"/>
      <c r="E46" s="224"/>
      <c r="F46" s="208"/>
      <c r="G46" s="225"/>
      <c r="H46" s="37"/>
      <c r="I46" s="36"/>
      <c r="J46" s="476"/>
      <c r="K46" s="476"/>
      <c r="L46" s="476"/>
      <c r="M46" s="476" t="s">
        <v>13</v>
      </c>
      <c r="N46" s="477"/>
      <c r="O46" s="28">
        <v>1</v>
      </c>
      <c r="P46" s="27">
        <v>13</v>
      </c>
      <c r="Q46" s="218"/>
      <c r="R46" s="25">
        <v>86</v>
      </c>
      <c r="S46" s="26">
        <v>0</v>
      </c>
      <c r="T46" s="25">
        <v>7</v>
      </c>
      <c r="U46" s="24">
        <v>0</v>
      </c>
      <c r="V46" s="490"/>
      <c r="W46" s="491"/>
      <c r="X46" s="492">
        <f>SUM(X47)</f>
        <v>3100</v>
      </c>
      <c r="Y46" s="492">
        <v>0</v>
      </c>
      <c r="Z46" s="493">
        <v>0</v>
      </c>
      <c r="AA46" s="7"/>
      <c r="AB46" s="3"/>
    </row>
    <row r="47" spans="1:28" ht="29.25" customHeight="1">
      <c r="A47" s="22"/>
      <c r="B47" s="216"/>
      <c r="C47" s="217"/>
      <c r="D47" s="253"/>
      <c r="E47" s="224"/>
      <c r="F47" s="208"/>
      <c r="G47" s="225"/>
      <c r="H47" s="37"/>
      <c r="I47" s="36"/>
      <c r="J47" s="476"/>
      <c r="K47" s="476"/>
      <c r="L47" s="476"/>
      <c r="M47" s="476" t="s">
        <v>9</v>
      </c>
      <c r="N47" s="477"/>
      <c r="O47" s="28">
        <v>1</v>
      </c>
      <c r="P47" s="27">
        <v>13</v>
      </c>
      <c r="Q47" s="218"/>
      <c r="R47" s="25">
        <v>86</v>
      </c>
      <c r="S47" s="26">
        <v>0</v>
      </c>
      <c r="T47" s="25">
        <v>7</v>
      </c>
      <c r="U47" s="24">
        <v>95555</v>
      </c>
      <c r="V47" s="490"/>
      <c r="W47" s="491"/>
      <c r="X47" s="492">
        <f>SUM(X48)</f>
        <v>3100</v>
      </c>
      <c r="Y47" s="492">
        <v>0</v>
      </c>
      <c r="Z47" s="493">
        <v>0</v>
      </c>
      <c r="AA47" s="7"/>
      <c r="AB47" s="3"/>
    </row>
    <row r="48" spans="1:28" ht="29.25" customHeight="1">
      <c r="A48" s="22"/>
      <c r="B48" s="216"/>
      <c r="C48" s="217"/>
      <c r="D48" s="253"/>
      <c r="E48" s="224"/>
      <c r="F48" s="208"/>
      <c r="G48" s="225"/>
      <c r="H48" s="37"/>
      <c r="I48" s="37"/>
      <c r="J48" s="622" t="s">
        <v>617</v>
      </c>
      <c r="K48" s="622"/>
      <c r="L48" s="622"/>
      <c r="M48" s="622"/>
      <c r="N48" s="623"/>
      <c r="O48" s="15">
        <v>1</v>
      </c>
      <c r="P48" s="14">
        <v>13</v>
      </c>
      <c r="Q48" s="218" t="s">
        <v>238</v>
      </c>
      <c r="R48" s="11">
        <v>86</v>
      </c>
      <c r="S48" s="12" t="s">
        <v>123</v>
      </c>
      <c r="T48" s="11">
        <v>7</v>
      </c>
      <c r="U48" s="10">
        <v>95555</v>
      </c>
      <c r="V48" s="242">
        <v>850</v>
      </c>
      <c r="W48" s="219"/>
      <c r="X48" s="263">
        <v>3100</v>
      </c>
      <c r="Y48" s="263">
        <v>0</v>
      </c>
      <c r="Z48" s="264">
        <v>0</v>
      </c>
      <c r="AA48" s="7"/>
      <c r="AB48" s="3"/>
    </row>
    <row r="49" spans="1:28" ht="15" customHeight="1">
      <c r="A49" s="22"/>
      <c r="B49" s="216"/>
      <c r="C49" s="217"/>
      <c r="D49" s="657" t="s">
        <v>236</v>
      </c>
      <c r="E49" s="630"/>
      <c r="F49" s="630"/>
      <c r="G49" s="630"/>
      <c r="H49" s="630"/>
      <c r="I49" s="630"/>
      <c r="J49" s="632"/>
      <c r="K49" s="632"/>
      <c r="L49" s="632"/>
      <c r="M49" s="632"/>
      <c r="N49" s="633"/>
      <c r="O49" s="34">
        <v>2</v>
      </c>
      <c r="P49" s="33" t="s">
        <v>119</v>
      </c>
      <c r="Q49" s="218" t="s">
        <v>119</v>
      </c>
      <c r="R49" s="136" t="s">
        <v>119</v>
      </c>
      <c r="S49" s="137" t="s">
        <v>119</v>
      </c>
      <c r="T49" s="136" t="s">
        <v>119</v>
      </c>
      <c r="U49" s="138" t="s">
        <v>119</v>
      </c>
      <c r="V49" s="32" t="s">
        <v>119</v>
      </c>
      <c r="W49" s="219"/>
      <c r="X49" s="269">
        <f t="shared" ref="X49:Z52" si="3">X50</f>
        <v>92185</v>
      </c>
      <c r="Y49" s="269">
        <f t="shared" si="3"/>
        <v>92636</v>
      </c>
      <c r="Z49" s="270">
        <f t="shared" si="3"/>
        <v>95154</v>
      </c>
      <c r="AA49" s="7"/>
      <c r="AB49" s="3"/>
    </row>
    <row r="50" spans="1:28" ht="15" customHeight="1">
      <c r="A50" s="22"/>
      <c r="B50" s="216"/>
      <c r="C50" s="217"/>
      <c r="D50" s="252"/>
      <c r="E50" s="634" t="s">
        <v>235</v>
      </c>
      <c r="F50" s="635"/>
      <c r="G50" s="635"/>
      <c r="H50" s="635"/>
      <c r="I50" s="635"/>
      <c r="J50" s="635"/>
      <c r="K50" s="635"/>
      <c r="L50" s="635"/>
      <c r="M50" s="635"/>
      <c r="N50" s="636"/>
      <c r="O50" s="95">
        <v>2</v>
      </c>
      <c r="P50" s="96">
        <v>3</v>
      </c>
      <c r="Q50" s="248" t="s">
        <v>119</v>
      </c>
      <c r="R50" s="98" t="s">
        <v>119</v>
      </c>
      <c r="S50" s="99" t="s">
        <v>119</v>
      </c>
      <c r="T50" s="98" t="s">
        <v>119</v>
      </c>
      <c r="U50" s="100" t="s">
        <v>119</v>
      </c>
      <c r="V50" s="101" t="s">
        <v>119</v>
      </c>
      <c r="W50" s="249"/>
      <c r="X50" s="258">
        <f t="shared" si="3"/>
        <v>92185</v>
      </c>
      <c r="Y50" s="258">
        <f t="shared" si="3"/>
        <v>92636</v>
      </c>
      <c r="Z50" s="259">
        <f t="shared" si="3"/>
        <v>95154</v>
      </c>
      <c r="AA50" s="7"/>
      <c r="AB50" s="3"/>
    </row>
    <row r="51" spans="1:28" ht="57.75" customHeight="1">
      <c r="A51" s="22"/>
      <c r="B51" s="216"/>
      <c r="C51" s="217"/>
      <c r="D51" s="252"/>
      <c r="E51" s="220"/>
      <c r="F51" s="619" t="s">
        <v>5</v>
      </c>
      <c r="G51" s="619"/>
      <c r="H51" s="620"/>
      <c r="I51" s="620"/>
      <c r="J51" s="620"/>
      <c r="K51" s="620"/>
      <c r="L51" s="620"/>
      <c r="M51" s="620"/>
      <c r="N51" s="621"/>
      <c r="O51" s="28">
        <v>2</v>
      </c>
      <c r="P51" s="27">
        <v>3</v>
      </c>
      <c r="Q51" s="218" t="s">
        <v>234</v>
      </c>
      <c r="R51" s="25" t="s">
        <v>227</v>
      </c>
      <c r="S51" s="26" t="s">
        <v>123</v>
      </c>
      <c r="T51" s="25" t="s">
        <v>122</v>
      </c>
      <c r="U51" s="24" t="s">
        <v>121</v>
      </c>
      <c r="V51" s="23" t="s">
        <v>119</v>
      </c>
      <c r="W51" s="219"/>
      <c r="X51" s="261">
        <f t="shared" si="3"/>
        <v>92185</v>
      </c>
      <c r="Y51" s="261">
        <f t="shared" si="3"/>
        <v>92636</v>
      </c>
      <c r="Z51" s="262">
        <f t="shared" si="3"/>
        <v>95154</v>
      </c>
      <c r="AA51" s="7"/>
      <c r="AB51" s="3"/>
    </row>
    <row r="52" spans="1:28" ht="29.25" customHeight="1">
      <c r="A52" s="22"/>
      <c r="B52" s="216"/>
      <c r="C52" s="217"/>
      <c r="D52" s="252"/>
      <c r="E52" s="221"/>
      <c r="F52" s="222"/>
      <c r="G52" s="223"/>
      <c r="H52" s="619" t="s">
        <v>233</v>
      </c>
      <c r="I52" s="620"/>
      <c r="J52" s="620"/>
      <c r="K52" s="620"/>
      <c r="L52" s="620"/>
      <c r="M52" s="620"/>
      <c r="N52" s="621"/>
      <c r="O52" s="28">
        <v>2</v>
      </c>
      <c r="P52" s="27">
        <v>3</v>
      </c>
      <c r="Q52" s="218" t="s">
        <v>232</v>
      </c>
      <c r="R52" s="25" t="s">
        <v>227</v>
      </c>
      <c r="S52" s="26" t="s">
        <v>123</v>
      </c>
      <c r="T52" s="25" t="s">
        <v>226</v>
      </c>
      <c r="U52" s="24" t="s">
        <v>121</v>
      </c>
      <c r="V52" s="23" t="s">
        <v>119</v>
      </c>
      <c r="W52" s="219"/>
      <c r="X52" s="261">
        <f t="shared" si="3"/>
        <v>92185</v>
      </c>
      <c r="Y52" s="261">
        <f t="shared" si="3"/>
        <v>92636</v>
      </c>
      <c r="Z52" s="262">
        <f t="shared" si="3"/>
        <v>95154</v>
      </c>
      <c r="AA52" s="7"/>
      <c r="AB52" s="3"/>
    </row>
    <row r="53" spans="1:28" ht="29.25" customHeight="1">
      <c r="A53" s="22"/>
      <c r="B53" s="216"/>
      <c r="C53" s="217"/>
      <c r="D53" s="252"/>
      <c r="E53" s="221"/>
      <c r="F53" s="207"/>
      <c r="G53" s="226"/>
      <c r="H53" s="17"/>
      <c r="I53" s="619" t="s">
        <v>231</v>
      </c>
      <c r="J53" s="620"/>
      <c r="K53" s="620"/>
      <c r="L53" s="620"/>
      <c r="M53" s="620"/>
      <c r="N53" s="621"/>
      <c r="O53" s="28">
        <v>2</v>
      </c>
      <c r="P53" s="27">
        <v>3</v>
      </c>
      <c r="Q53" s="218" t="s">
        <v>228</v>
      </c>
      <c r="R53" s="25" t="s">
        <v>227</v>
      </c>
      <c r="S53" s="26" t="s">
        <v>123</v>
      </c>
      <c r="T53" s="25" t="s">
        <v>226</v>
      </c>
      <c r="U53" s="24" t="s">
        <v>225</v>
      </c>
      <c r="V53" s="23" t="s">
        <v>119</v>
      </c>
      <c r="W53" s="219"/>
      <c r="X53" s="261">
        <f>X54+X55</f>
        <v>92185</v>
      </c>
      <c r="Y53" s="261">
        <f>Y54+Y55</f>
        <v>92636</v>
      </c>
      <c r="Z53" s="262">
        <f>Z54+Z55</f>
        <v>95154</v>
      </c>
      <c r="AA53" s="7"/>
      <c r="AB53" s="3"/>
    </row>
    <row r="54" spans="1:28" ht="29.25" customHeight="1">
      <c r="A54" s="22"/>
      <c r="B54" s="216"/>
      <c r="C54" s="217"/>
      <c r="D54" s="252"/>
      <c r="E54" s="221"/>
      <c r="F54" s="207"/>
      <c r="G54" s="226"/>
      <c r="H54" s="18"/>
      <c r="I54" s="17"/>
      <c r="J54" s="637" t="s">
        <v>230</v>
      </c>
      <c r="K54" s="637"/>
      <c r="L54" s="637"/>
      <c r="M54" s="637"/>
      <c r="N54" s="638"/>
      <c r="O54" s="28">
        <v>2</v>
      </c>
      <c r="P54" s="27">
        <v>3</v>
      </c>
      <c r="Q54" s="218" t="s">
        <v>228</v>
      </c>
      <c r="R54" s="25" t="s">
        <v>227</v>
      </c>
      <c r="S54" s="26" t="s">
        <v>123</v>
      </c>
      <c r="T54" s="25" t="s">
        <v>226</v>
      </c>
      <c r="U54" s="24" t="s">
        <v>225</v>
      </c>
      <c r="V54" s="243" t="s">
        <v>229</v>
      </c>
      <c r="W54" s="219"/>
      <c r="X54" s="267">
        <v>87179</v>
      </c>
      <c r="Y54" s="267">
        <v>87179</v>
      </c>
      <c r="Z54" s="268">
        <v>87179</v>
      </c>
      <c r="AA54" s="7"/>
      <c r="AB54" s="3"/>
    </row>
    <row r="55" spans="1:28" ht="29.25" customHeight="1">
      <c r="A55" s="22"/>
      <c r="B55" s="216"/>
      <c r="C55" s="217"/>
      <c r="D55" s="253"/>
      <c r="E55" s="224"/>
      <c r="F55" s="208"/>
      <c r="G55" s="225"/>
      <c r="H55" s="37"/>
      <c r="I55" s="37"/>
      <c r="J55" s="622" t="s">
        <v>165</v>
      </c>
      <c r="K55" s="622"/>
      <c r="L55" s="622"/>
      <c r="M55" s="622"/>
      <c r="N55" s="623"/>
      <c r="O55" s="15">
        <v>2</v>
      </c>
      <c r="P55" s="14">
        <v>3</v>
      </c>
      <c r="Q55" s="218" t="s">
        <v>228</v>
      </c>
      <c r="R55" s="11" t="s">
        <v>227</v>
      </c>
      <c r="S55" s="12" t="s">
        <v>123</v>
      </c>
      <c r="T55" s="11" t="s">
        <v>226</v>
      </c>
      <c r="U55" s="10" t="s">
        <v>225</v>
      </c>
      <c r="V55" s="242" t="s">
        <v>160</v>
      </c>
      <c r="W55" s="219"/>
      <c r="X55" s="263">
        <v>5006</v>
      </c>
      <c r="Y55" s="263">
        <v>5457</v>
      </c>
      <c r="Z55" s="264">
        <v>7975</v>
      </c>
      <c r="AA55" s="7"/>
      <c r="AB55" s="3"/>
    </row>
    <row r="56" spans="1:28" ht="29.25" customHeight="1">
      <c r="A56" s="22"/>
      <c r="B56" s="216"/>
      <c r="C56" s="217"/>
      <c r="D56" s="657" t="s">
        <v>224</v>
      </c>
      <c r="E56" s="630"/>
      <c r="F56" s="630"/>
      <c r="G56" s="630"/>
      <c r="H56" s="630"/>
      <c r="I56" s="630"/>
      <c r="J56" s="632"/>
      <c r="K56" s="632"/>
      <c r="L56" s="632"/>
      <c r="M56" s="632"/>
      <c r="N56" s="633"/>
      <c r="O56" s="34">
        <v>3</v>
      </c>
      <c r="P56" s="33" t="s">
        <v>119</v>
      </c>
      <c r="Q56" s="218" t="s">
        <v>119</v>
      </c>
      <c r="R56" s="136" t="s">
        <v>119</v>
      </c>
      <c r="S56" s="137" t="s">
        <v>119</v>
      </c>
      <c r="T56" s="136" t="s">
        <v>119</v>
      </c>
      <c r="U56" s="138" t="s">
        <v>119</v>
      </c>
      <c r="V56" s="32" t="s">
        <v>119</v>
      </c>
      <c r="W56" s="219"/>
      <c r="X56" s="271">
        <f t="shared" ref="X56:Z58" si="4">X57</f>
        <v>5000</v>
      </c>
      <c r="Y56" s="271">
        <f t="shared" si="4"/>
        <v>0</v>
      </c>
      <c r="Z56" s="272">
        <f t="shared" si="4"/>
        <v>0</v>
      </c>
      <c r="AA56" s="7"/>
      <c r="AB56" s="3"/>
    </row>
    <row r="57" spans="1:28" ht="47.25" customHeight="1">
      <c r="A57" s="22"/>
      <c r="B57" s="216"/>
      <c r="C57" s="217"/>
      <c r="D57" s="252"/>
      <c r="E57" s="634" t="s">
        <v>628</v>
      </c>
      <c r="F57" s="635"/>
      <c r="G57" s="635"/>
      <c r="H57" s="635"/>
      <c r="I57" s="635"/>
      <c r="J57" s="635"/>
      <c r="K57" s="635"/>
      <c r="L57" s="635"/>
      <c r="M57" s="635"/>
      <c r="N57" s="636"/>
      <c r="O57" s="95">
        <v>3</v>
      </c>
      <c r="P57" s="96">
        <v>9</v>
      </c>
      <c r="Q57" s="245" t="s">
        <v>119</v>
      </c>
      <c r="R57" s="98" t="s">
        <v>119</v>
      </c>
      <c r="S57" s="99" t="s">
        <v>119</v>
      </c>
      <c r="T57" s="98" t="s">
        <v>119</v>
      </c>
      <c r="U57" s="100" t="s">
        <v>119</v>
      </c>
      <c r="V57" s="101" t="s">
        <v>119</v>
      </c>
      <c r="W57" s="246"/>
      <c r="X57" s="258">
        <f t="shared" si="4"/>
        <v>5000</v>
      </c>
      <c r="Y57" s="258">
        <f t="shared" si="4"/>
        <v>0</v>
      </c>
      <c r="Z57" s="259">
        <f t="shared" si="4"/>
        <v>0</v>
      </c>
      <c r="AA57" s="7"/>
      <c r="AB57" s="3"/>
    </row>
    <row r="58" spans="1:28" ht="72.75" customHeight="1">
      <c r="A58" s="22"/>
      <c r="B58" s="216"/>
      <c r="C58" s="217"/>
      <c r="D58" s="252"/>
      <c r="E58" s="220"/>
      <c r="F58" s="619" t="s">
        <v>6</v>
      </c>
      <c r="G58" s="619"/>
      <c r="H58" s="619"/>
      <c r="I58" s="620"/>
      <c r="J58" s="620"/>
      <c r="K58" s="620"/>
      <c r="L58" s="620"/>
      <c r="M58" s="620"/>
      <c r="N58" s="621"/>
      <c r="O58" s="28">
        <v>3</v>
      </c>
      <c r="P58" s="27">
        <v>9</v>
      </c>
      <c r="Q58" s="218" t="s">
        <v>222</v>
      </c>
      <c r="R58" s="25">
        <v>85</v>
      </c>
      <c r="S58" s="26" t="s">
        <v>123</v>
      </c>
      <c r="T58" s="25" t="s">
        <v>122</v>
      </c>
      <c r="U58" s="24" t="s">
        <v>121</v>
      </c>
      <c r="V58" s="23" t="s">
        <v>119</v>
      </c>
      <c r="W58" s="219"/>
      <c r="X58" s="261">
        <f t="shared" si="4"/>
        <v>5000</v>
      </c>
      <c r="Y58" s="261">
        <f t="shared" si="4"/>
        <v>0</v>
      </c>
      <c r="Z58" s="262">
        <f t="shared" si="4"/>
        <v>0</v>
      </c>
      <c r="AA58" s="7"/>
      <c r="AB58" s="3"/>
    </row>
    <row r="59" spans="1:28" ht="86.25" customHeight="1">
      <c r="A59" s="22"/>
      <c r="B59" s="216"/>
      <c r="C59" s="217"/>
      <c r="D59" s="252"/>
      <c r="E59" s="221"/>
      <c r="F59" s="222"/>
      <c r="G59" s="223"/>
      <c r="H59" s="17"/>
      <c r="I59" s="619" t="s">
        <v>0</v>
      </c>
      <c r="J59" s="620"/>
      <c r="K59" s="620"/>
      <c r="L59" s="620"/>
      <c r="M59" s="620"/>
      <c r="N59" s="621"/>
      <c r="O59" s="28">
        <v>3</v>
      </c>
      <c r="P59" s="27">
        <v>9</v>
      </c>
      <c r="Q59" s="218" t="s">
        <v>221</v>
      </c>
      <c r="R59" s="25">
        <v>85</v>
      </c>
      <c r="S59" s="26" t="s">
        <v>2</v>
      </c>
      <c r="T59" s="25" t="s">
        <v>122</v>
      </c>
      <c r="U59" s="24">
        <v>0</v>
      </c>
      <c r="V59" s="23" t="s">
        <v>119</v>
      </c>
      <c r="W59" s="219"/>
      <c r="X59" s="261">
        <f>X60</f>
        <v>5000</v>
      </c>
      <c r="Y59" s="261">
        <f>Y61</f>
        <v>0</v>
      </c>
      <c r="Z59" s="262">
        <f>Z61</f>
        <v>0</v>
      </c>
      <c r="AA59" s="7"/>
      <c r="AB59" s="3"/>
    </row>
    <row r="60" spans="1:28" ht="86.25" customHeight="1">
      <c r="A60" s="22"/>
      <c r="B60" s="216"/>
      <c r="C60" s="217"/>
      <c r="D60" s="253"/>
      <c r="E60" s="224"/>
      <c r="F60" s="483"/>
      <c r="G60" s="332"/>
      <c r="H60" s="36"/>
      <c r="I60" s="36"/>
      <c r="J60" s="208"/>
      <c r="K60" s="208"/>
      <c r="L60" s="208"/>
      <c r="M60" s="208" t="s">
        <v>1</v>
      </c>
      <c r="N60" s="37"/>
      <c r="O60" s="28">
        <v>3</v>
      </c>
      <c r="P60" s="27">
        <v>9</v>
      </c>
      <c r="Q60" s="218"/>
      <c r="R60" s="25">
        <v>85</v>
      </c>
      <c r="S60" s="26" t="s">
        <v>2</v>
      </c>
      <c r="T60" s="25">
        <v>1</v>
      </c>
      <c r="U60" s="24">
        <v>0</v>
      </c>
      <c r="V60" s="23"/>
      <c r="W60" s="219"/>
      <c r="X60" s="261">
        <f>SUM(X61)</f>
        <v>5000</v>
      </c>
      <c r="Y60" s="261">
        <f>SUM(Y61)</f>
        <v>0</v>
      </c>
      <c r="Z60" s="262">
        <v>0</v>
      </c>
      <c r="AA60" s="7"/>
      <c r="AB60" s="3"/>
    </row>
    <row r="61" spans="1:28" ht="29.25" customHeight="1">
      <c r="A61" s="22"/>
      <c r="B61" s="216"/>
      <c r="C61" s="217"/>
      <c r="D61" s="253"/>
      <c r="E61" s="224"/>
      <c r="F61" s="208"/>
      <c r="G61" s="225"/>
      <c r="H61" s="37"/>
      <c r="I61" s="36"/>
      <c r="J61" s="622" t="s">
        <v>165</v>
      </c>
      <c r="K61" s="622"/>
      <c r="L61" s="622"/>
      <c r="M61" s="622"/>
      <c r="N61" s="623"/>
      <c r="O61" s="15">
        <v>3</v>
      </c>
      <c r="P61" s="14">
        <v>9</v>
      </c>
      <c r="Q61" s="218" t="s">
        <v>221</v>
      </c>
      <c r="R61" s="11">
        <v>85</v>
      </c>
      <c r="S61" s="12" t="s">
        <v>2</v>
      </c>
      <c r="T61" s="11">
        <v>1</v>
      </c>
      <c r="U61" s="10">
        <v>90055</v>
      </c>
      <c r="V61" s="242" t="s">
        <v>160</v>
      </c>
      <c r="W61" s="219"/>
      <c r="X61" s="263">
        <v>5000</v>
      </c>
      <c r="Y61" s="263">
        <v>0</v>
      </c>
      <c r="Z61" s="264">
        <v>0</v>
      </c>
      <c r="AA61" s="7"/>
      <c r="AB61" s="3"/>
    </row>
    <row r="62" spans="1:28" ht="15" customHeight="1">
      <c r="A62" s="22"/>
      <c r="B62" s="216"/>
      <c r="C62" s="217"/>
      <c r="D62" s="657" t="s">
        <v>219</v>
      </c>
      <c r="E62" s="630"/>
      <c r="F62" s="630"/>
      <c r="G62" s="630"/>
      <c r="H62" s="630"/>
      <c r="I62" s="630"/>
      <c r="J62" s="632"/>
      <c r="K62" s="632"/>
      <c r="L62" s="632"/>
      <c r="M62" s="632"/>
      <c r="N62" s="633"/>
      <c r="O62" s="34">
        <v>4</v>
      </c>
      <c r="P62" s="33" t="s">
        <v>119</v>
      </c>
      <c r="Q62" s="218" t="s">
        <v>119</v>
      </c>
      <c r="R62" s="136" t="s">
        <v>119</v>
      </c>
      <c r="S62" s="137" t="s">
        <v>119</v>
      </c>
      <c r="T62" s="136" t="s">
        <v>119</v>
      </c>
      <c r="U62" s="138" t="s">
        <v>119</v>
      </c>
      <c r="V62" s="32" t="s">
        <v>119</v>
      </c>
      <c r="W62" s="219"/>
      <c r="X62" s="269">
        <f ca="1">X63+X76</f>
        <v>812863.72</v>
      </c>
      <c r="Y62" s="269">
        <f>Y63+Y76</f>
        <v>3186819.15</v>
      </c>
      <c r="Z62" s="270">
        <f ca="1">Z63+Z76</f>
        <v>846374.85</v>
      </c>
      <c r="AA62" s="7"/>
      <c r="AB62" s="3"/>
    </row>
    <row r="63" spans="1:28" ht="15" customHeight="1">
      <c r="A63" s="22"/>
      <c r="B63" s="216"/>
      <c r="C63" s="217"/>
      <c r="D63" s="252"/>
      <c r="E63" s="634" t="s">
        <v>218</v>
      </c>
      <c r="F63" s="635"/>
      <c r="G63" s="635"/>
      <c r="H63" s="635"/>
      <c r="I63" s="635"/>
      <c r="J63" s="635"/>
      <c r="K63" s="635"/>
      <c r="L63" s="635"/>
      <c r="M63" s="635"/>
      <c r="N63" s="636"/>
      <c r="O63" s="95">
        <v>4</v>
      </c>
      <c r="P63" s="96">
        <v>9</v>
      </c>
      <c r="Q63" s="245" t="s">
        <v>119</v>
      </c>
      <c r="R63" s="98" t="s">
        <v>119</v>
      </c>
      <c r="S63" s="99" t="s">
        <v>119</v>
      </c>
      <c r="T63" s="98" t="s">
        <v>119</v>
      </c>
      <c r="U63" s="100" t="s">
        <v>119</v>
      </c>
      <c r="V63" s="101" t="s">
        <v>119</v>
      </c>
      <c r="W63" s="246"/>
      <c r="X63" s="258">
        <f t="shared" ref="X63:Z66" ca="1" si="5">X64</f>
        <v>782863.72</v>
      </c>
      <c r="Y63" s="258">
        <f t="shared" si="5"/>
        <v>3176819.15</v>
      </c>
      <c r="Z63" s="259">
        <f t="shared" ca="1" si="5"/>
        <v>836374.85</v>
      </c>
      <c r="AA63" s="7"/>
      <c r="AB63" s="3"/>
    </row>
    <row r="64" spans="1:28" ht="63" customHeight="1">
      <c r="A64" s="22"/>
      <c r="B64" s="216"/>
      <c r="C64" s="217"/>
      <c r="D64" s="252"/>
      <c r="E64" s="220"/>
      <c r="F64" s="619" t="s">
        <v>6</v>
      </c>
      <c r="G64" s="620"/>
      <c r="H64" s="620"/>
      <c r="I64" s="620"/>
      <c r="J64" s="620"/>
      <c r="K64" s="620"/>
      <c r="L64" s="620"/>
      <c r="M64" s="620"/>
      <c r="N64" s="621"/>
      <c r="O64" s="28">
        <v>4</v>
      </c>
      <c r="P64" s="27">
        <v>9</v>
      </c>
      <c r="Q64" s="218" t="s">
        <v>135</v>
      </c>
      <c r="R64" s="25" t="s">
        <v>127</v>
      </c>
      <c r="S64" s="26" t="s">
        <v>123</v>
      </c>
      <c r="T64" s="25" t="s">
        <v>122</v>
      </c>
      <c r="U64" s="24" t="s">
        <v>121</v>
      </c>
      <c r="V64" s="23" t="s">
        <v>119</v>
      </c>
      <c r="W64" s="219"/>
      <c r="X64" s="261">
        <f t="shared" ca="1" si="5"/>
        <v>782863.72</v>
      </c>
      <c r="Y64" s="261">
        <f t="shared" si="5"/>
        <v>3176819.15</v>
      </c>
      <c r="Z64" s="262">
        <f t="shared" ca="1" si="5"/>
        <v>836374.85</v>
      </c>
      <c r="AA64" s="7"/>
      <c r="AB64" s="3"/>
    </row>
    <row r="65" spans="1:28" ht="23.25" customHeight="1">
      <c r="A65" s="22"/>
      <c r="B65" s="216"/>
      <c r="C65" s="217"/>
      <c r="D65" s="252"/>
      <c r="E65" s="221"/>
      <c r="F65" s="17"/>
      <c r="G65" s="619" t="s">
        <v>217</v>
      </c>
      <c r="H65" s="620"/>
      <c r="I65" s="620"/>
      <c r="J65" s="620"/>
      <c r="K65" s="620"/>
      <c r="L65" s="620"/>
      <c r="M65" s="620"/>
      <c r="N65" s="621"/>
      <c r="O65" s="28">
        <v>4</v>
      </c>
      <c r="P65" s="27">
        <v>9</v>
      </c>
      <c r="Q65" s="218" t="s">
        <v>216</v>
      </c>
      <c r="R65" s="25" t="s">
        <v>127</v>
      </c>
      <c r="S65" s="26" t="s">
        <v>140</v>
      </c>
      <c r="T65" s="25" t="s">
        <v>122</v>
      </c>
      <c r="U65" s="24" t="s">
        <v>121</v>
      </c>
      <c r="V65" s="23" t="s">
        <v>119</v>
      </c>
      <c r="W65" s="219"/>
      <c r="X65" s="261">
        <f ca="1">X66+X69</f>
        <v>782863.72</v>
      </c>
      <c r="Y65" s="261">
        <f>Y66+Y69</f>
        <v>3176819.15</v>
      </c>
      <c r="Z65" s="262">
        <f ca="1">Z66+Z69</f>
        <v>836374.85</v>
      </c>
      <c r="AA65" s="7"/>
      <c r="AB65" s="3"/>
    </row>
    <row r="66" spans="1:28" ht="29.25" hidden="1" customHeight="1">
      <c r="A66" s="22"/>
      <c r="B66" s="216"/>
      <c r="C66" s="217"/>
      <c r="D66" s="252"/>
      <c r="E66" s="221"/>
      <c r="F66" s="207"/>
      <c r="G66" s="223"/>
      <c r="H66" s="619" t="s">
        <v>215</v>
      </c>
      <c r="I66" s="620"/>
      <c r="J66" s="620"/>
      <c r="K66" s="620"/>
      <c r="L66" s="620"/>
      <c r="M66" s="620"/>
      <c r="N66" s="621"/>
      <c r="O66" s="28">
        <v>4</v>
      </c>
      <c r="P66" s="27">
        <v>9</v>
      </c>
      <c r="Q66" s="218" t="s">
        <v>214</v>
      </c>
      <c r="R66" s="25" t="s">
        <v>127</v>
      </c>
      <c r="S66" s="26" t="s">
        <v>140</v>
      </c>
      <c r="T66" s="25" t="s">
        <v>211</v>
      </c>
      <c r="U66" s="24" t="s">
        <v>121</v>
      </c>
      <c r="V66" s="23" t="s">
        <v>119</v>
      </c>
      <c r="W66" s="219"/>
      <c r="X66" s="261">
        <f t="shared" si="5"/>
        <v>0</v>
      </c>
      <c r="Y66" s="261">
        <f t="shared" si="5"/>
        <v>0</v>
      </c>
      <c r="Z66" s="262">
        <f t="shared" si="5"/>
        <v>0</v>
      </c>
      <c r="AA66" s="7"/>
      <c r="AB66" s="3"/>
    </row>
    <row r="67" spans="1:28" ht="29.25" hidden="1" customHeight="1">
      <c r="A67" s="22"/>
      <c r="B67" s="216"/>
      <c r="C67" s="217"/>
      <c r="D67" s="252"/>
      <c r="E67" s="221"/>
      <c r="F67" s="207"/>
      <c r="G67" s="226"/>
      <c r="H67" s="17"/>
      <c r="I67" s="619" t="s">
        <v>213</v>
      </c>
      <c r="J67" s="620"/>
      <c r="K67" s="620"/>
      <c r="L67" s="620"/>
      <c r="M67" s="620"/>
      <c r="N67" s="621"/>
      <c r="O67" s="28">
        <v>4</v>
      </c>
      <c r="P67" s="27">
        <v>9</v>
      </c>
      <c r="Q67" s="218" t="s">
        <v>212</v>
      </c>
      <c r="R67" s="25" t="s">
        <v>127</v>
      </c>
      <c r="S67" s="26" t="s">
        <v>140</v>
      </c>
      <c r="T67" s="25" t="s">
        <v>211</v>
      </c>
      <c r="U67" s="24" t="s">
        <v>210</v>
      </c>
      <c r="V67" s="23" t="s">
        <v>119</v>
      </c>
      <c r="W67" s="219"/>
      <c r="X67" s="261">
        <f>X68</f>
        <v>0</v>
      </c>
      <c r="Y67" s="261">
        <f>Y68</f>
        <v>0</v>
      </c>
      <c r="Z67" s="262">
        <f>Z68</f>
        <v>0</v>
      </c>
      <c r="AA67" s="7"/>
      <c r="AB67" s="3"/>
    </row>
    <row r="68" spans="1:28" ht="1.5" customHeight="1">
      <c r="A68" s="22"/>
      <c r="B68" s="216"/>
      <c r="C68" s="217"/>
      <c r="D68" s="252"/>
      <c r="E68" s="221"/>
      <c r="F68" s="207"/>
      <c r="G68" s="226"/>
      <c r="H68" s="37"/>
      <c r="I68" s="36"/>
      <c r="J68" s="622" t="s">
        <v>165</v>
      </c>
      <c r="K68" s="622"/>
      <c r="L68" s="622"/>
      <c r="M68" s="622"/>
      <c r="N68" s="623"/>
      <c r="O68" s="15">
        <v>4</v>
      </c>
      <c r="P68" s="14">
        <v>9</v>
      </c>
      <c r="Q68" s="218" t="s">
        <v>212</v>
      </c>
      <c r="R68" s="11" t="s">
        <v>127</v>
      </c>
      <c r="S68" s="12" t="s">
        <v>140</v>
      </c>
      <c r="T68" s="11" t="s">
        <v>211</v>
      </c>
      <c r="U68" s="10" t="s">
        <v>210</v>
      </c>
      <c r="V68" s="242" t="s">
        <v>160</v>
      </c>
      <c r="W68" s="219"/>
      <c r="X68" s="263">
        <v>0</v>
      </c>
      <c r="Y68" s="263">
        <v>0</v>
      </c>
      <c r="Z68" s="264">
        <v>0</v>
      </c>
      <c r="AA68" s="7"/>
      <c r="AB68" s="3"/>
    </row>
    <row r="69" spans="1:28" ht="41.25" customHeight="1">
      <c r="A69" s="22"/>
      <c r="B69" s="216"/>
      <c r="C69" s="217"/>
      <c r="D69" s="252"/>
      <c r="E69" s="221"/>
      <c r="F69" s="207"/>
      <c r="G69" s="226"/>
      <c r="H69" s="619" t="s">
        <v>209</v>
      </c>
      <c r="I69" s="620"/>
      <c r="J69" s="641"/>
      <c r="K69" s="641"/>
      <c r="L69" s="641"/>
      <c r="M69" s="641"/>
      <c r="N69" s="642"/>
      <c r="O69" s="42">
        <v>4</v>
      </c>
      <c r="P69" s="41">
        <v>9</v>
      </c>
      <c r="Q69" s="218" t="s">
        <v>208</v>
      </c>
      <c r="R69" s="89" t="s">
        <v>127</v>
      </c>
      <c r="S69" s="90" t="s">
        <v>140</v>
      </c>
      <c r="T69" s="89" t="s">
        <v>205</v>
      </c>
      <c r="U69" s="91" t="s">
        <v>121</v>
      </c>
      <c r="V69" s="40" t="s">
        <v>119</v>
      </c>
      <c r="W69" s="219"/>
      <c r="X69" s="273">
        <f ca="1">X70</f>
        <v>782863.72</v>
      </c>
      <c r="Y69" s="273">
        <f>Y70</f>
        <v>3176819.15</v>
      </c>
      <c r="Z69" s="274">
        <f ca="1">Z70</f>
        <v>836374.85</v>
      </c>
      <c r="AA69" s="7"/>
      <c r="AB69" s="3"/>
    </row>
    <row r="70" spans="1:28" ht="29.25" customHeight="1">
      <c r="A70" s="22"/>
      <c r="B70" s="216"/>
      <c r="C70" s="217"/>
      <c r="D70" s="252"/>
      <c r="E70" s="221"/>
      <c r="F70" s="207"/>
      <c r="G70" s="226"/>
      <c r="H70" s="17"/>
      <c r="I70" s="619" t="s">
        <v>207</v>
      </c>
      <c r="J70" s="620"/>
      <c r="K70" s="620"/>
      <c r="L70" s="620"/>
      <c r="M70" s="620"/>
      <c r="N70" s="621"/>
      <c r="O70" s="28">
        <v>4</v>
      </c>
      <c r="P70" s="27">
        <v>9</v>
      </c>
      <c r="Q70" s="218" t="s">
        <v>206</v>
      </c>
      <c r="R70" s="25" t="s">
        <v>127</v>
      </c>
      <c r="S70" s="26" t="s">
        <v>140</v>
      </c>
      <c r="T70" s="25" t="s">
        <v>205</v>
      </c>
      <c r="U70" s="24" t="s">
        <v>204</v>
      </c>
      <c r="V70" s="23" t="s">
        <v>119</v>
      </c>
      <c r="W70" s="219"/>
      <c r="X70" s="261">
        <f ca="1">X75+SUM(X71)</f>
        <v>782863.72</v>
      </c>
      <c r="Y70" s="261">
        <f>Y75+SUM(Y71)</f>
        <v>3176819.15</v>
      </c>
      <c r="Z70" s="262">
        <f ca="1">Z75+SUM(Z71)</f>
        <v>836374.85</v>
      </c>
      <c r="AA70" s="7"/>
      <c r="AB70" s="3"/>
    </row>
    <row r="71" spans="1:28" ht="41.25" customHeight="1">
      <c r="A71" s="22"/>
      <c r="B71" s="216"/>
      <c r="C71" s="217"/>
      <c r="D71" s="252"/>
      <c r="E71" s="224"/>
      <c r="F71" s="208"/>
      <c r="G71" s="225"/>
      <c r="H71" s="36"/>
      <c r="I71" s="36"/>
      <c r="J71" s="208"/>
      <c r="K71" s="208"/>
      <c r="L71" s="208"/>
      <c r="M71" s="575" t="s">
        <v>165</v>
      </c>
      <c r="N71" s="574"/>
      <c r="O71" s="560">
        <v>4</v>
      </c>
      <c r="P71" s="561">
        <v>9</v>
      </c>
      <c r="Q71" s="550"/>
      <c r="R71" s="563">
        <v>85</v>
      </c>
      <c r="S71" s="564">
        <v>2</v>
      </c>
      <c r="T71" s="563">
        <v>6</v>
      </c>
      <c r="U71" s="565">
        <v>90050</v>
      </c>
      <c r="V71" s="494">
        <v>240</v>
      </c>
      <c r="W71" s="495"/>
      <c r="X71" s="496">
        <v>782863.72</v>
      </c>
      <c r="Y71" s="496">
        <v>779849.15</v>
      </c>
      <c r="Z71" s="497">
        <v>836374.85</v>
      </c>
      <c r="AA71" s="7"/>
      <c r="AB71" s="3"/>
    </row>
    <row r="72" spans="1:28" ht="36.75" customHeight="1">
      <c r="A72" s="22"/>
      <c r="B72" s="216"/>
      <c r="C72" s="217"/>
      <c r="D72" s="252"/>
      <c r="E72" s="224"/>
      <c r="F72" s="208"/>
      <c r="G72" s="225"/>
      <c r="H72" s="36"/>
      <c r="I72" s="36"/>
      <c r="J72" s="208"/>
      <c r="K72" s="208"/>
      <c r="L72" s="208"/>
      <c r="M72" s="37" t="s">
        <v>108</v>
      </c>
      <c r="N72" s="37"/>
      <c r="O72" s="28">
        <v>4</v>
      </c>
      <c r="P72" s="27">
        <v>9</v>
      </c>
      <c r="Q72" s="218"/>
      <c r="R72" s="25">
        <v>85</v>
      </c>
      <c r="S72" s="26">
        <v>2</v>
      </c>
      <c r="T72" s="25">
        <v>5</v>
      </c>
      <c r="U72" s="24">
        <v>0</v>
      </c>
      <c r="V72" s="23"/>
      <c r="W72" s="219"/>
      <c r="X72" s="261">
        <f t="shared" ref="X72:Z74" ca="1" si="6">SUM(X73)</f>
        <v>0</v>
      </c>
      <c r="Y72" s="261">
        <f t="shared" si="6"/>
        <v>2396970</v>
      </c>
      <c r="Z72" s="262">
        <f t="shared" ca="1" si="6"/>
        <v>0</v>
      </c>
      <c r="AA72" s="7"/>
      <c r="AB72" s="3"/>
    </row>
    <row r="73" spans="1:28" ht="35.25" customHeight="1">
      <c r="A73" s="22"/>
      <c r="B73" s="216"/>
      <c r="C73" s="217"/>
      <c r="D73" s="252"/>
      <c r="E73" s="224"/>
      <c r="F73" s="208"/>
      <c r="G73" s="225"/>
      <c r="H73" s="36"/>
      <c r="I73" s="36"/>
      <c r="J73" s="208"/>
      <c r="K73" s="208"/>
      <c r="L73" s="208"/>
      <c r="M73" s="37" t="s">
        <v>107</v>
      </c>
      <c r="N73" s="37"/>
      <c r="O73" s="28">
        <v>4</v>
      </c>
      <c r="P73" s="27">
        <v>9</v>
      </c>
      <c r="Q73" s="218"/>
      <c r="R73" s="25">
        <v>85</v>
      </c>
      <c r="S73" s="26">
        <v>2</v>
      </c>
      <c r="T73" s="25">
        <v>5</v>
      </c>
      <c r="U73" s="24" t="s">
        <v>109</v>
      </c>
      <c r="V73" s="23"/>
      <c r="W73" s="219"/>
      <c r="X73" s="261">
        <f t="shared" ca="1" si="6"/>
        <v>0</v>
      </c>
      <c r="Y73" s="261">
        <f t="shared" si="6"/>
        <v>2396970</v>
      </c>
      <c r="Z73" s="262">
        <f t="shared" ca="1" si="6"/>
        <v>0</v>
      </c>
      <c r="AA73" s="7"/>
      <c r="AB73" s="3"/>
    </row>
    <row r="74" spans="1:28" ht="35.25" customHeight="1">
      <c r="A74" s="22"/>
      <c r="B74" s="216"/>
      <c r="C74" s="217"/>
      <c r="D74" s="252"/>
      <c r="E74" s="224"/>
      <c r="F74" s="208"/>
      <c r="G74" s="225"/>
      <c r="H74" s="36"/>
      <c r="I74" s="36"/>
      <c r="J74" s="208"/>
      <c r="K74" s="208"/>
      <c r="L74" s="208"/>
      <c r="M74" s="37" t="s">
        <v>99</v>
      </c>
      <c r="N74" s="37"/>
      <c r="O74" s="28">
        <v>4</v>
      </c>
      <c r="P74" s="27">
        <v>9</v>
      </c>
      <c r="Q74" s="218"/>
      <c r="R74" s="25">
        <v>85</v>
      </c>
      <c r="S74" s="26">
        <v>2</v>
      </c>
      <c r="T74" s="25">
        <v>5</v>
      </c>
      <c r="U74" s="24" t="s">
        <v>109</v>
      </c>
      <c r="V74" s="23"/>
      <c r="W74" s="219"/>
      <c r="X74" s="261">
        <f t="shared" ca="1" si="6"/>
        <v>0</v>
      </c>
      <c r="Y74" s="261">
        <f t="shared" si="6"/>
        <v>2396970</v>
      </c>
      <c r="Z74" s="262">
        <f t="shared" ca="1" si="6"/>
        <v>0</v>
      </c>
      <c r="AA74" s="7"/>
      <c r="AB74" s="3"/>
    </row>
    <row r="75" spans="1:28" ht="36" customHeight="1">
      <c r="A75" s="22"/>
      <c r="B75" s="216"/>
      <c r="C75" s="217"/>
      <c r="D75" s="252"/>
      <c r="E75" s="224"/>
      <c r="F75" s="208"/>
      <c r="G75" s="225"/>
      <c r="H75" s="37"/>
      <c r="I75" s="36"/>
      <c r="J75" s="622" t="s">
        <v>165</v>
      </c>
      <c r="K75" s="622"/>
      <c r="L75" s="622"/>
      <c r="M75" s="622"/>
      <c r="N75" s="623"/>
      <c r="O75" s="15">
        <v>4</v>
      </c>
      <c r="P75" s="14">
        <v>9</v>
      </c>
      <c r="Q75" s="218" t="s">
        <v>206</v>
      </c>
      <c r="R75" s="11" t="s">
        <v>127</v>
      </c>
      <c r="S75" s="12" t="s">
        <v>140</v>
      </c>
      <c r="T75" s="11">
        <v>5</v>
      </c>
      <c r="U75" s="10" t="s">
        <v>109</v>
      </c>
      <c r="V75" s="242" t="s">
        <v>160</v>
      </c>
      <c r="W75" s="219"/>
      <c r="X75" s="263">
        <f ca="1">SUM(X752+X75)</f>
        <v>0</v>
      </c>
      <c r="Y75" s="263">
        <v>2396970</v>
      </c>
      <c r="Z75" s="264">
        <f ca="1">SUM(Z74)</f>
        <v>0</v>
      </c>
      <c r="AA75" s="7"/>
      <c r="AB75" s="3"/>
    </row>
    <row r="76" spans="1:28" ht="15" customHeight="1">
      <c r="A76" s="22"/>
      <c r="B76" s="216"/>
      <c r="C76" s="217"/>
      <c r="D76" s="252"/>
      <c r="E76" s="634" t="s">
        <v>203</v>
      </c>
      <c r="F76" s="635"/>
      <c r="G76" s="635"/>
      <c r="H76" s="635"/>
      <c r="I76" s="635"/>
      <c r="J76" s="639"/>
      <c r="K76" s="639"/>
      <c r="L76" s="639"/>
      <c r="M76" s="639"/>
      <c r="N76" s="640"/>
      <c r="O76" s="104">
        <v>4</v>
      </c>
      <c r="P76" s="105">
        <v>12</v>
      </c>
      <c r="Q76" s="245" t="s">
        <v>119</v>
      </c>
      <c r="R76" s="133" t="s">
        <v>119</v>
      </c>
      <c r="S76" s="134" t="s">
        <v>119</v>
      </c>
      <c r="T76" s="133" t="s">
        <v>119</v>
      </c>
      <c r="U76" s="135" t="s">
        <v>119</v>
      </c>
      <c r="V76" s="106" t="s">
        <v>119</v>
      </c>
      <c r="W76" s="246"/>
      <c r="X76" s="258">
        <f t="shared" ref="X76:Z79" si="7">X77</f>
        <v>30000</v>
      </c>
      <c r="Y76" s="258">
        <f t="shared" si="7"/>
        <v>10000</v>
      </c>
      <c r="Z76" s="259">
        <f t="shared" si="7"/>
        <v>10000</v>
      </c>
      <c r="AA76" s="7"/>
      <c r="AB76" s="3"/>
    </row>
    <row r="77" spans="1:28" ht="64.5" customHeight="1">
      <c r="A77" s="22"/>
      <c r="B77" s="216"/>
      <c r="C77" s="217"/>
      <c r="D77" s="252"/>
      <c r="E77" s="220"/>
      <c r="F77" s="619" t="s">
        <v>6</v>
      </c>
      <c r="G77" s="620"/>
      <c r="H77" s="620"/>
      <c r="I77" s="620"/>
      <c r="J77" s="620"/>
      <c r="K77" s="620"/>
      <c r="L77" s="620"/>
      <c r="M77" s="620"/>
      <c r="N77" s="621"/>
      <c r="O77" s="28">
        <v>4</v>
      </c>
      <c r="P77" s="27">
        <v>12</v>
      </c>
      <c r="Q77" s="218" t="s">
        <v>135</v>
      </c>
      <c r="R77" s="25" t="s">
        <v>127</v>
      </c>
      <c r="S77" s="26" t="s">
        <v>123</v>
      </c>
      <c r="T77" s="25" t="s">
        <v>122</v>
      </c>
      <c r="U77" s="24" t="s">
        <v>121</v>
      </c>
      <c r="V77" s="23" t="s">
        <v>119</v>
      </c>
      <c r="W77" s="219"/>
      <c r="X77" s="261">
        <f t="shared" si="7"/>
        <v>30000</v>
      </c>
      <c r="Y77" s="261">
        <f t="shared" si="7"/>
        <v>10000</v>
      </c>
      <c r="Z77" s="262">
        <f t="shared" si="7"/>
        <v>10000</v>
      </c>
      <c r="AA77" s="7"/>
      <c r="AB77" s="3"/>
    </row>
    <row r="78" spans="1:28" ht="15" customHeight="1">
      <c r="A78" s="22"/>
      <c r="B78" s="216"/>
      <c r="C78" s="217"/>
      <c r="D78" s="252"/>
      <c r="E78" s="221"/>
      <c r="F78" s="17"/>
      <c r="G78" s="619" t="s">
        <v>202</v>
      </c>
      <c r="H78" s="620"/>
      <c r="I78" s="620"/>
      <c r="J78" s="620"/>
      <c r="K78" s="620"/>
      <c r="L78" s="620"/>
      <c r="M78" s="620"/>
      <c r="N78" s="621"/>
      <c r="O78" s="28">
        <v>4</v>
      </c>
      <c r="P78" s="27">
        <v>12</v>
      </c>
      <c r="Q78" s="218" t="s">
        <v>201</v>
      </c>
      <c r="R78" s="25" t="s">
        <v>127</v>
      </c>
      <c r="S78" s="26" t="s">
        <v>197</v>
      </c>
      <c r="T78" s="25" t="s">
        <v>122</v>
      </c>
      <c r="U78" s="24" t="s">
        <v>121</v>
      </c>
      <c r="V78" s="23" t="s">
        <v>119</v>
      </c>
      <c r="W78" s="219"/>
      <c r="X78" s="261">
        <f t="shared" si="7"/>
        <v>30000</v>
      </c>
      <c r="Y78" s="261">
        <f t="shared" si="7"/>
        <v>10000</v>
      </c>
      <c r="Z78" s="262">
        <f t="shared" si="7"/>
        <v>10000</v>
      </c>
      <c r="AA78" s="7"/>
      <c r="AB78" s="3"/>
    </row>
    <row r="79" spans="1:28" ht="29.25" customHeight="1">
      <c r="A79" s="22"/>
      <c r="B79" s="216"/>
      <c r="C79" s="217"/>
      <c r="D79" s="252"/>
      <c r="E79" s="221"/>
      <c r="F79" s="207"/>
      <c r="G79" s="223"/>
      <c r="H79" s="619" t="s">
        <v>200</v>
      </c>
      <c r="I79" s="620"/>
      <c r="J79" s="620"/>
      <c r="K79" s="620"/>
      <c r="L79" s="620"/>
      <c r="M79" s="620"/>
      <c r="N79" s="621"/>
      <c r="O79" s="28">
        <v>4</v>
      </c>
      <c r="P79" s="27">
        <v>12</v>
      </c>
      <c r="Q79" s="218" t="s">
        <v>199</v>
      </c>
      <c r="R79" s="25" t="s">
        <v>127</v>
      </c>
      <c r="S79" s="26" t="s">
        <v>197</v>
      </c>
      <c r="T79" s="25" t="s">
        <v>187</v>
      </c>
      <c r="U79" s="24" t="s">
        <v>121</v>
      </c>
      <c r="V79" s="23" t="s">
        <v>119</v>
      </c>
      <c r="W79" s="219"/>
      <c r="X79" s="261">
        <f t="shared" si="7"/>
        <v>30000</v>
      </c>
      <c r="Y79" s="261">
        <f t="shared" si="7"/>
        <v>10000</v>
      </c>
      <c r="Z79" s="262">
        <f t="shared" si="7"/>
        <v>10000</v>
      </c>
      <c r="AA79" s="7"/>
      <c r="AB79" s="3"/>
    </row>
    <row r="80" spans="1:28" ht="29.25" customHeight="1">
      <c r="A80" s="22"/>
      <c r="B80" s="216"/>
      <c r="C80" s="217"/>
      <c r="D80" s="252"/>
      <c r="E80" s="221"/>
      <c r="F80" s="207"/>
      <c r="G80" s="226"/>
      <c r="H80" s="17"/>
      <c r="I80" s="619" t="s">
        <v>582</v>
      </c>
      <c r="J80" s="620"/>
      <c r="K80" s="620"/>
      <c r="L80" s="620"/>
      <c r="M80" s="620"/>
      <c r="N80" s="621"/>
      <c r="O80" s="28">
        <v>4</v>
      </c>
      <c r="P80" s="27">
        <v>12</v>
      </c>
      <c r="Q80" s="218" t="s">
        <v>198</v>
      </c>
      <c r="R80" s="25" t="s">
        <v>127</v>
      </c>
      <c r="S80" s="26" t="s">
        <v>197</v>
      </c>
      <c r="T80" s="25" t="s">
        <v>187</v>
      </c>
      <c r="U80" s="24">
        <v>90052</v>
      </c>
      <c r="V80" s="23" t="s">
        <v>119</v>
      </c>
      <c r="W80" s="219"/>
      <c r="X80" s="261">
        <f>X81</f>
        <v>30000</v>
      </c>
      <c r="Y80" s="261">
        <f>Y81</f>
        <v>10000</v>
      </c>
      <c r="Z80" s="262">
        <f>Z81</f>
        <v>10000</v>
      </c>
      <c r="AA80" s="7"/>
      <c r="AB80" s="3"/>
    </row>
    <row r="81" spans="1:28" ht="29.25" customHeight="1">
      <c r="A81" s="22"/>
      <c r="B81" s="216"/>
      <c r="C81" s="217"/>
      <c r="D81" s="253"/>
      <c r="E81" s="224"/>
      <c r="F81" s="208"/>
      <c r="G81" s="225"/>
      <c r="H81" s="37"/>
      <c r="I81" s="36"/>
      <c r="J81" s="622" t="s">
        <v>165</v>
      </c>
      <c r="K81" s="622"/>
      <c r="L81" s="622"/>
      <c r="M81" s="622"/>
      <c r="N81" s="623"/>
      <c r="O81" s="15">
        <v>4</v>
      </c>
      <c r="P81" s="14">
        <v>12</v>
      </c>
      <c r="Q81" s="218" t="s">
        <v>198</v>
      </c>
      <c r="R81" s="11" t="s">
        <v>127</v>
      </c>
      <c r="S81" s="12" t="s">
        <v>197</v>
      </c>
      <c r="T81" s="11" t="s">
        <v>187</v>
      </c>
      <c r="U81" s="10">
        <v>90052</v>
      </c>
      <c r="V81" s="242" t="s">
        <v>160</v>
      </c>
      <c r="W81" s="219"/>
      <c r="X81" s="263">
        <v>30000</v>
      </c>
      <c r="Y81" s="263">
        <v>10000</v>
      </c>
      <c r="Z81" s="264">
        <v>10000</v>
      </c>
      <c r="AA81" s="7"/>
      <c r="AB81" s="3"/>
    </row>
    <row r="82" spans="1:28" ht="15" customHeight="1">
      <c r="A82" s="22"/>
      <c r="B82" s="216"/>
      <c r="C82" s="217"/>
      <c r="D82" s="657" t="s">
        <v>196</v>
      </c>
      <c r="E82" s="630"/>
      <c r="F82" s="630"/>
      <c r="G82" s="630"/>
      <c r="H82" s="630"/>
      <c r="I82" s="630"/>
      <c r="J82" s="632"/>
      <c r="K82" s="632"/>
      <c r="L82" s="632"/>
      <c r="M82" s="632"/>
      <c r="N82" s="633"/>
      <c r="O82" s="34">
        <v>5</v>
      </c>
      <c r="P82" s="33" t="s">
        <v>119</v>
      </c>
      <c r="Q82" s="218" t="s">
        <v>119</v>
      </c>
      <c r="R82" s="136" t="s">
        <v>119</v>
      </c>
      <c r="S82" s="137" t="s">
        <v>119</v>
      </c>
      <c r="T82" s="136" t="s">
        <v>119</v>
      </c>
      <c r="U82" s="138" t="s">
        <v>119</v>
      </c>
      <c r="V82" s="32" t="s">
        <v>119</v>
      </c>
      <c r="W82" s="219"/>
      <c r="X82" s="271">
        <f>X83+X89+X97</f>
        <v>45000</v>
      </c>
      <c r="Y82" s="271">
        <f>Y83+Y89+Y97</f>
        <v>245000</v>
      </c>
      <c r="Z82" s="272">
        <f>Z83+Z89+Z97</f>
        <v>40000</v>
      </c>
      <c r="AA82" s="7"/>
      <c r="AB82" s="3"/>
    </row>
    <row r="83" spans="1:28" ht="15" customHeight="1">
      <c r="A83" s="22"/>
      <c r="B83" s="216"/>
      <c r="C83" s="217"/>
      <c r="D83" s="252"/>
      <c r="E83" s="634" t="s">
        <v>195</v>
      </c>
      <c r="F83" s="635"/>
      <c r="G83" s="635"/>
      <c r="H83" s="635"/>
      <c r="I83" s="635"/>
      <c r="J83" s="635"/>
      <c r="K83" s="635"/>
      <c r="L83" s="635"/>
      <c r="M83" s="635"/>
      <c r="N83" s="636"/>
      <c r="O83" s="95">
        <v>5</v>
      </c>
      <c r="P83" s="96">
        <v>1</v>
      </c>
      <c r="Q83" s="245" t="s">
        <v>119</v>
      </c>
      <c r="R83" s="98" t="s">
        <v>119</v>
      </c>
      <c r="S83" s="99" t="s">
        <v>119</v>
      </c>
      <c r="T83" s="98" t="s">
        <v>119</v>
      </c>
      <c r="U83" s="100" t="s">
        <v>119</v>
      </c>
      <c r="V83" s="101" t="s">
        <v>119</v>
      </c>
      <c r="W83" s="246"/>
      <c r="X83" s="258">
        <f t="shared" ref="X83:Z86" si="8">X84</f>
        <v>15000</v>
      </c>
      <c r="Y83" s="258">
        <f t="shared" si="8"/>
        <v>10000</v>
      </c>
      <c r="Z83" s="259">
        <f t="shared" si="8"/>
        <v>10000</v>
      </c>
      <c r="AA83" s="7"/>
      <c r="AB83" s="3"/>
    </row>
    <row r="84" spans="1:28" ht="66" customHeight="1">
      <c r="A84" s="22"/>
      <c r="B84" s="216"/>
      <c r="C84" s="217"/>
      <c r="D84" s="252"/>
      <c r="E84" s="220"/>
      <c r="F84" s="619" t="s">
        <v>6</v>
      </c>
      <c r="G84" s="620"/>
      <c r="H84" s="620"/>
      <c r="I84" s="620"/>
      <c r="J84" s="620"/>
      <c r="K84" s="620"/>
      <c r="L84" s="620"/>
      <c r="M84" s="620"/>
      <c r="N84" s="621"/>
      <c r="O84" s="28">
        <v>5</v>
      </c>
      <c r="P84" s="27">
        <v>1</v>
      </c>
      <c r="Q84" s="218" t="s">
        <v>135</v>
      </c>
      <c r="R84" s="25" t="s">
        <v>127</v>
      </c>
      <c r="S84" s="26" t="s">
        <v>123</v>
      </c>
      <c r="T84" s="25" t="s">
        <v>122</v>
      </c>
      <c r="U84" s="24" t="s">
        <v>121</v>
      </c>
      <c r="V84" s="23" t="s">
        <v>119</v>
      </c>
      <c r="W84" s="219"/>
      <c r="X84" s="261">
        <f t="shared" si="8"/>
        <v>15000</v>
      </c>
      <c r="Y84" s="261">
        <f t="shared" si="8"/>
        <v>10000</v>
      </c>
      <c r="Z84" s="262">
        <f t="shared" si="8"/>
        <v>10000</v>
      </c>
      <c r="AA84" s="7"/>
      <c r="AB84" s="3"/>
    </row>
    <row r="85" spans="1:28" ht="15" customHeight="1">
      <c r="A85" s="22"/>
      <c r="B85" s="216"/>
      <c r="C85" s="217"/>
      <c r="D85" s="252"/>
      <c r="E85" s="221"/>
      <c r="F85" s="17"/>
      <c r="G85" s="619" t="s">
        <v>194</v>
      </c>
      <c r="H85" s="620"/>
      <c r="I85" s="620"/>
      <c r="J85" s="620"/>
      <c r="K85" s="620"/>
      <c r="L85" s="620"/>
      <c r="M85" s="620"/>
      <c r="N85" s="621"/>
      <c r="O85" s="28">
        <v>5</v>
      </c>
      <c r="P85" s="27">
        <v>1</v>
      </c>
      <c r="Q85" s="218" t="s">
        <v>193</v>
      </c>
      <c r="R85" s="25" t="s">
        <v>127</v>
      </c>
      <c r="S85" s="26" t="s">
        <v>188</v>
      </c>
      <c r="T85" s="25" t="s">
        <v>122</v>
      </c>
      <c r="U85" s="24" t="s">
        <v>121</v>
      </c>
      <c r="V85" s="23" t="s">
        <v>119</v>
      </c>
      <c r="W85" s="219"/>
      <c r="X85" s="261">
        <f t="shared" si="8"/>
        <v>15000</v>
      </c>
      <c r="Y85" s="261">
        <f t="shared" si="8"/>
        <v>10000</v>
      </c>
      <c r="Z85" s="262">
        <f t="shared" si="8"/>
        <v>10000</v>
      </c>
      <c r="AA85" s="7"/>
      <c r="AB85" s="3"/>
    </row>
    <row r="86" spans="1:28" ht="15" customHeight="1">
      <c r="A86" s="22"/>
      <c r="B86" s="216"/>
      <c r="C86" s="217"/>
      <c r="D86" s="252"/>
      <c r="E86" s="221"/>
      <c r="F86" s="207"/>
      <c r="G86" s="223"/>
      <c r="H86" s="619" t="s">
        <v>192</v>
      </c>
      <c r="I86" s="620"/>
      <c r="J86" s="620"/>
      <c r="K86" s="620"/>
      <c r="L86" s="620"/>
      <c r="M86" s="620"/>
      <c r="N86" s="621"/>
      <c r="O86" s="28">
        <v>5</v>
      </c>
      <c r="P86" s="27">
        <v>1</v>
      </c>
      <c r="Q86" s="218" t="s">
        <v>191</v>
      </c>
      <c r="R86" s="25" t="s">
        <v>127</v>
      </c>
      <c r="S86" s="26" t="s">
        <v>188</v>
      </c>
      <c r="T86" s="25" t="s">
        <v>187</v>
      </c>
      <c r="U86" s="24" t="s">
        <v>121</v>
      </c>
      <c r="V86" s="23" t="s">
        <v>119</v>
      </c>
      <c r="W86" s="219"/>
      <c r="X86" s="261">
        <f t="shared" si="8"/>
        <v>15000</v>
      </c>
      <c r="Y86" s="261">
        <f t="shared" si="8"/>
        <v>10000</v>
      </c>
      <c r="Z86" s="262">
        <f t="shared" si="8"/>
        <v>10000</v>
      </c>
      <c r="AA86" s="7"/>
      <c r="AB86" s="3"/>
    </row>
    <row r="87" spans="1:28" ht="15" customHeight="1">
      <c r="A87" s="22"/>
      <c r="B87" s="216"/>
      <c r="C87" s="217"/>
      <c r="D87" s="252"/>
      <c r="E87" s="221"/>
      <c r="F87" s="207"/>
      <c r="G87" s="226"/>
      <c r="H87" s="17"/>
      <c r="I87" s="619" t="s">
        <v>190</v>
      </c>
      <c r="J87" s="620"/>
      <c r="K87" s="620"/>
      <c r="L87" s="620"/>
      <c r="M87" s="620"/>
      <c r="N87" s="621"/>
      <c r="O87" s="28">
        <v>5</v>
      </c>
      <c r="P87" s="27">
        <v>1</v>
      </c>
      <c r="Q87" s="218" t="s">
        <v>189</v>
      </c>
      <c r="R87" s="25" t="s">
        <v>127</v>
      </c>
      <c r="S87" s="26" t="s">
        <v>188</v>
      </c>
      <c r="T87" s="25" t="s">
        <v>187</v>
      </c>
      <c r="U87" s="24" t="s">
        <v>186</v>
      </c>
      <c r="V87" s="23" t="s">
        <v>119</v>
      </c>
      <c r="W87" s="219"/>
      <c r="X87" s="261">
        <f>X88</f>
        <v>15000</v>
      </c>
      <c r="Y87" s="261">
        <f>Y88</f>
        <v>10000</v>
      </c>
      <c r="Z87" s="262">
        <f>Z88</f>
        <v>10000</v>
      </c>
      <c r="AA87" s="7"/>
      <c r="AB87" s="3"/>
    </row>
    <row r="88" spans="1:28" ht="29.25" customHeight="1">
      <c r="A88" s="22"/>
      <c r="B88" s="216"/>
      <c r="C88" s="217"/>
      <c r="D88" s="252"/>
      <c r="E88" s="224"/>
      <c r="F88" s="208"/>
      <c r="G88" s="225"/>
      <c r="H88" s="37"/>
      <c r="I88" s="36"/>
      <c r="J88" s="622" t="s">
        <v>165</v>
      </c>
      <c r="K88" s="622"/>
      <c r="L88" s="622"/>
      <c r="M88" s="622"/>
      <c r="N88" s="623"/>
      <c r="O88" s="15">
        <v>5</v>
      </c>
      <c r="P88" s="14">
        <v>1</v>
      </c>
      <c r="Q88" s="218" t="s">
        <v>189</v>
      </c>
      <c r="R88" s="11" t="s">
        <v>127</v>
      </c>
      <c r="S88" s="12" t="s">
        <v>188</v>
      </c>
      <c r="T88" s="11" t="s">
        <v>187</v>
      </c>
      <c r="U88" s="10" t="s">
        <v>186</v>
      </c>
      <c r="V88" s="242" t="s">
        <v>160</v>
      </c>
      <c r="W88" s="219"/>
      <c r="X88" s="263">
        <v>15000</v>
      </c>
      <c r="Y88" s="263">
        <v>10000</v>
      </c>
      <c r="Z88" s="264">
        <v>10000</v>
      </c>
      <c r="AA88" s="7"/>
      <c r="AB88" s="3"/>
    </row>
    <row r="89" spans="1:28" ht="15" customHeight="1">
      <c r="A89" s="22"/>
      <c r="B89" s="216"/>
      <c r="C89" s="217"/>
      <c r="D89" s="252"/>
      <c r="E89" s="634" t="s">
        <v>185</v>
      </c>
      <c r="F89" s="635"/>
      <c r="G89" s="635"/>
      <c r="H89" s="635"/>
      <c r="I89" s="635"/>
      <c r="J89" s="639"/>
      <c r="K89" s="639"/>
      <c r="L89" s="639"/>
      <c r="M89" s="639"/>
      <c r="N89" s="640"/>
      <c r="O89" s="104">
        <v>5</v>
      </c>
      <c r="P89" s="105">
        <v>2</v>
      </c>
      <c r="Q89" s="248" t="s">
        <v>119</v>
      </c>
      <c r="R89" s="133" t="s">
        <v>119</v>
      </c>
      <c r="S89" s="134" t="s">
        <v>119</v>
      </c>
      <c r="T89" s="133" t="s">
        <v>119</v>
      </c>
      <c r="U89" s="135" t="s">
        <v>119</v>
      </c>
      <c r="V89" s="106" t="s">
        <v>119</v>
      </c>
      <c r="W89" s="249"/>
      <c r="X89" s="258">
        <f t="shared" ref="X89:Z92" si="9">X90</f>
        <v>0</v>
      </c>
      <c r="Y89" s="258">
        <f t="shared" si="9"/>
        <v>8684</v>
      </c>
      <c r="Z89" s="259">
        <f t="shared" si="9"/>
        <v>20000</v>
      </c>
      <c r="AA89" s="7"/>
      <c r="AB89" s="3"/>
    </row>
    <row r="90" spans="1:28" ht="72" customHeight="1">
      <c r="A90" s="22"/>
      <c r="B90" s="216"/>
      <c r="C90" s="217"/>
      <c r="D90" s="252"/>
      <c r="E90" s="220"/>
      <c r="F90" s="619" t="s">
        <v>6</v>
      </c>
      <c r="G90" s="620"/>
      <c r="H90" s="620"/>
      <c r="I90" s="620"/>
      <c r="J90" s="620"/>
      <c r="K90" s="620"/>
      <c r="L90" s="620"/>
      <c r="M90" s="620"/>
      <c r="N90" s="621"/>
      <c r="O90" s="28">
        <v>5</v>
      </c>
      <c r="P90" s="27">
        <v>2</v>
      </c>
      <c r="Q90" s="218" t="s">
        <v>135</v>
      </c>
      <c r="R90" s="25" t="s">
        <v>127</v>
      </c>
      <c r="S90" s="26" t="s">
        <v>123</v>
      </c>
      <c r="T90" s="25" t="s">
        <v>122</v>
      </c>
      <c r="U90" s="24" t="s">
        <v>121</v>
      </c>
      <c r="V90" s="23" t="s">
        <v>119</v>
      </c>
      <c r="W90" s="219"/>
      <c r="X90" s="261">
        <f t="shared" si="9"/>
        <v>0</v>
      </c>
      <c r="Y90" s="261">
        <f t="shared" si="9"/>
        <v>8684</v>
      </c>
      <c r="Z90" s="262">
        <f t="shared" si="9"/>
        <v>20000</v>
      </c>
      <c r="AA90" s="7"/>
      <c r="AB90" s="3"/>
    </row>
    <row r="91" spans="1:28" ht="29.25" customHeight="1">
      <c r="A91" s="22"/>
      <c r="B91" s="216"/>
      <c r="C91" s="217"/>
      <c r="D91" s="252"/>
      <c r="E91" s="221"/>
      <c r="F91" s="17"/>
      <c r="G91" s="619" t="s">
        <v>184</v>
      </c>
      <c r="H91" s="620"/>
      <c r="I91" s="620"/>
      <c r="J91" s="620"/>
      <c r="K91" s="620"/>
      <c r="L91" s="620"/>
      <c r="M91" s="620"/>
      <c r="N91" s="621"/>
      <c r="O91" s="28">
        <v>5</v>
      </c>
      <c r="P91" s="27">
        <v>2</v>
      </c>
      <c r="Q91" s="218" t="s">
        <v>183</v>
      </c>
      <c r="R91" s="25" t="s">
        <v>127</v>
      </c>
      <c r="S91" s="26" t="s">
        <v>178</v>
      </c>
      <c r="T91" s="25" t="s">
        <v>122</v>
      </c>
      <c r="U91" s="24" t="s">
        <v>121</v>
      </c>
      <c r="V91" s="23" t="s">
        <v>119</v>
      </c>
      <c r="W91" s="219"/>
      <c r="X91" s="261">
        <f t="shared" si="9"/>
        <v>0</v>
      </c>
      <c r="Y91" s="261">
        <f t="shared" si="9"/>
        <v>8684</v>
      </c>
      <c r="Z91" s="262">
        <f t="shared" si="9"/>
        <v>20000</v>
      </c>
      <c r="AA91" s="7"/>
      <c r="AB91" s="3"/>
    </row>
    <row r="92" spans="1:28" ht="29.25" customHeight="1">
      <c r="A92" s="22"/>
      <c r="B92" s="216"/>
      <c r="C92" s="217"/>
      <c r="D92" s="252"/>
      <c r="E92" s="221"/>
      <c r="F92" s="207"/>
      <c r="G92" s="223"/>
      <c r="H92" s="619" t="s">
        <v>182</v>
      </c>
      <c r="I92" s="620"/>
      <c r="J92" s="620"/>
      <c r="K92" s="620"/>
      <c r="L92" s="620"/>
      <c r="M92" s="620"/>
      <c r="N92" s="621"/>
      <c r="O92" s="28">
        <v>5</v>
      </c>
      <c r="P92" s="27">
        <v>2</v>
      </c>
      <c r="Q92" s="218" t="s">
        <v>181</v>
      </c>
      <c r="R92" s="25" t="s">
        <v>127</v>
      </c>
      <c r="S92" s="26" t="s">
        <v>178</v>
      </c>
      <c r="T92" s="25" t="s">
        <v>162</v>
      </c>
      <c r="U92" s="24" t="s">
        <v>121</v>
      </c>
      <c r="V92" s="23" t="s">
        <v>119</v>
      </c>
      <c r="W92" s="219"/>
      <c r="X92" s="261">
        <f t="shared" si="9"/>
        <v>0</v>
      </c>
      <c r="Y92" s="261">
        <f>Y93+Y95</f>
        <v>8684</v>
      </c>
      <c r="Z92" s="262">
        <f>Z93+Z95</f>
        <v>20000</v>
      </c>
      <c r="AA92" s="7"/>
      <c r="AB92" s="3"/>
    </row>
    <row r="93" spans="1:28" ht="33.75" customHeight="1">
      <c r="A93" s="22"/>
      <c r="B93" s="216"/>
      <c r="C93" s="217"/>
      <c r="D93" s="252"/>
      <c r="E93" s="221"/>
      <c r="F93" s="207"/>
      <c r="G93" s="226"/>
      <c r="H93" s="17"/>
      <c r="I93" s="619" t="s">
        <v>180</v>
      </c>
      <c r="J93" s="620"/>
      <c r="K93" s="620"/>
      <c r="L93" s="620"/>
      <c r="M93" s="620"/>
      <c r="N93" s="621"/>
      <c r="O93" s="28">
        <v>5</v>
      </c>
      <c r="P93" s="27">
        <v>2</v>
      </c>
      <c r="Q93" s="218" t="s">
        <v>179</v>
      </c>
      <c r="R93" s="25" t="s">
        <v>127</v>
      </c>
      <c r="S93" s="26" t="s">
        <v>178</v>
      </c>
      <c r="T93" s="25" t="s">
        <v>162</v>
      </c>
      <c r="U93" s="24" t="s">
        <v>177</v>
      </c>
      <c r="V93" s="23" t="s">
        <v>119</v>
      </c>
      <c r="W93" s="219"/>
      <c r="X93" s="261">
        <f>X96</f>
        <v>0</v>
      </c>
      <c r="Y93" s="261">
        <v>8684</v>
      </c>
      <c r="Z93" s="262">
        <f>SUM(Z94)</f>
        <v>10000</v>
      </c>
      <c r="AA93" s="7"/>
      <c r="AB93" s="3"/>
    </row>
    <row r="94" spans="1:28" ht="1.5" hidden="1" customHeight="1">
      <c r="A94" s="22"/>
      <c r="B94" s="216"/>
      <c r="C94" s="217"/>
      <c r="D94" s="252"/>
      <c r="E94" s="224"/>
      <c r="F94" s="208"/>
      <c r="G94" s="225"/>
      <c r="H94" s="36"/>
      <c r="I94" s="36"/>
      <c r="J94" s="208"/>
      <c r="K94" s="208"/>
      <c r="L94" s="208"/>
      <c r="M94" s="208" t="s">
        <v>165</v>
      </c>
      <c r="N94" s="37"/>
      <c r="O94" s="28">
        <v>5</v>
      </c>
      <c r="P94" s="27">
        <v>2</v>
      </c>
      <c r="Q94" s="218"/>
      <c r="R94" s="25">
        <v>85</v>
      </c>
      <c r="S94" s="26">
        <v>5</v>
      </c>
      <c r="T94" s="25">
        <v>3</v>
      </c>
      <c r="U94" s="24">
        <v>90035</v>
      </c>
      <c r="V94" s="494">
        <v>240</v>
      </c>
      <c r="W94" s="495"/>
      <c r="X94" s="496">
        <v>0</v>
      </c>
      <c r="Y94" s="496">
        <v>10000</v>
      </c>
      <c r="Z94" s="497">
        <v>10000</v>
      </c>
      <c r="AA94" s="7"/>
      <c r="AB94" s="3"/>
    </row>
    <row r="95" spans="1:28" ht="23.25" hidden="1" customHeight="1">
      <c r="A95" s="22"/>
      <c r="B95" s="216"/>
      <c r="C95" s="217"/>
      <c r="D95" s="252"/>
      <c r="E95" s="224"/>
      <c r="F95" s="208"/>
      <c r="G95" s="225"/>
      <c r="H95" s="36"/>
      <c r="I95" s="36"/>
      <c r="J95" s="208"/>
      <c r="K95" s="208"/>
      <c r="L95" s="208"/>
      <c r="M95" s="208" t="s">
        <v>102</v>
      </c>
      <c r="N95" s="37"/>
      <c r="O95" s="28">
        <v>5</v>
      </c>
      <c r="P95" s="27">
        <v>2</v>
      </c>
      <c r="Q95" s="218"/>
      <c r="R95" s="25">
        <v>85</v>
      </c>
      <c r="S95" s="26">
        <v>5</v>
      </c>
      <c r="T95" s="25">
        <v>3</v>
      </c>
      <c r="U95" s="24" t="s">
        <v>110</v>
      </c>
      <c r="V95" s="23"/>
      <c r="W95" s="219"/>
      <c r="X95" s="261"/>
      <c r="Y95" s="261">
        <f>SUM(Y96)</f>
        <v>0</v>
      </c>
      <c r="Z95" s="262">
        <f>SUM(Z96)</f>
        <v>10000</v>
      </c>
      <c r="AA95" s="7"/>
      <c r="AB95" s="3"/>
    </row>
    <row r="96" spans="1:28" ht="0.75" customHeight="1">
      <c r="A96" s="22"/>
      <c r="B96" s="216"/>
      <c r="C96" s="217"/>
      <c r="D96" s="252"/>
      <c r="E96" s="224"/>
      <c r="F96" s="208"/>
      <c r="G96" s="225"/>
      <c r="H96" s="37"/>
      <c r="I96" s="36"/>
      <c r="J96" s="622" t="s">
        <v>165</v>
      </c>
      <c r="K96" s="622"/>
      <c r="L96" s="622"/>
      <c r="M96" s="622"/>
      <c r="N96" s="623"/>
      <c r="O96" s="15">
        <v>5</v>
      </c>
      <c r="P96" s="14">
        <v>2</v>
      </c>
      <c r="Q96" s="218" t="s">
        <v>179</v>
      </c>
      <c r="R96" s="11" t="s">
        <v>127</v>
      </c>
      <c r="S96" s="12" t="s">
        <v>178</v>
      </c>
      <c r="T96" s="11" t="s">
        <v>162</v>
      </c>
      <c r="U96" s="10" t="s">
        <v>110</v>
      </c>
      <c r="V96" s="242" t="s">
        <v>160</v>
      </c>
      <c r="W96" s="219"/>
      <c r="X96" s="263">
        <v>0</v>
      </c>
      <c r="Y96" s="263">
        <v>0</v>
      </c>
      <c r="Z96" s="264">
        <v>10000</v>
      </c>
      <c r="AA96" s="7"/>
      <c r="AB96" s="3"/>
    </row>
    <row r="97" spans="1:28" ht="15" customHeight="1">
      <c r="A97" s="22"/>
      <c r="B97" s="216"/>
      <c r="C97" s="217"/>
      <c r="D97" s="252"/>
      <c r="E97" s="634" t="s">
        <v>176</v>
      </c>
      <c r="F97" s="635"/>
      <c r="G97" s="635"/>
      <c r="H97" s="635"/>
      <c r="I97" s="635"/>
      <c r="J97" s="639"/>
      <c r="K97" s="639"/>
      <c r="L97" s="639"/>
      <c r="M97" s="639"/>
      <c r="N97" s="640"/>
      <c r="O97" s="104">
        <v>5</v>
      </c>
      <c r="P97" s="105">
        <v>3</v>
      </c>
      <c r="Q97" s="248" t="s">
        <v>119</v>
      </c>
      <c r="R97" s="133" t="s">
        <v>119</v>
      </c>
      <c r="S97" s="134" t="s">
        <v>119</v>
      </c>
      <c r="T97" s="133" t="s">
        <v>119</v>
      </c>
      <c r="U97" s="135" t="s">
        <v>119</v>
      </c>
      <c r="V97" s="106" t="s">
        <v>119</v>
      </c>
      <c r="W97" s="249"/>
      <c r="X97" s="258">
        <f t="shared" ref="X97:Z100" si="10">X98</f>
        <v>30000</v>
      </c>
      <c r="Y97" s="258">
        <f t="shared" si="10"/>
        <v>226316</v>
      </c>
      <c r="Z97" s="259">
        <f t="shared" si="10"/>
        <v>10000</v>
      </c>
      <c r="AA97" s="7"/>
      <c r="AB97" s="3"/>
    </row>
    <row r="98" spans="1:28" ht="67.5" customHeight="1">
      <c r="A98" s="22"/>
      <c r="B98" s="216"/>
      <c r="C98" s="217"/>
      <c r="D98" s="252"/>
      <c r="E98" s="220"/>
      <c r="F98" s="619" t="s">
        <v>6</v>
      </c>
      <c r="G98" s="620"/>
      <c r="H98" s="620"/>
      <c r="I98" s="620"/>
      <c r="J98" s="620"/>
      <c r="K98" s="620"/>
      <c r="L98" s="620"/>
      <c r="M98" s="620"/>
      <c r="N98" s="621"/>
      <c r="O98" s="28">
        <v>5</v>
      </c>
      <c r="P98" s="27">
        <v>3</v>
      </c>
      <c r="Q98" s="218" t="s">
        <v>135</v>
      </c>
      <c r="R98" s="25" t="s">
        <v>127</v>
      </c>
      <c r="S98" s="26" t="s">
        <v>123</v>
      </c>
      <c r="T98" s="25" t="s">
        <v>122</v>
      </c>
      <c r="U98" s="24" t="s">
        <v>121</v>
      </c>
      <c r="V98" s="23" t="s">
        <v>119</v>
      </c>
      <c r="W98" s="219"/>
      <c r="X98" s="261">
        <f t="shared" si="10"/>
        <v>30000</v>
      </c>
      <c r="Y98" s="261">
        <f t="shared" si="10"/>
        <v>226316</v>
      </c>
      <c r="Z98" s="262">
        <f t="shared" si="10"/>
        <v>10000</v>
      </c>
      <c r="AA98" s="7"/>
      <c r="AB98" s="3"/>
    </row>
    <row r="99" spans="1:28" ht="15" customHeight="1">
      <c r="A99" s="22"/>
      <c r="B99" s="216"/>
      <c r="C99" s="217"/>
      <c r="D99" s="252"/>
      <c r="E99" s="221"/>
      <c r="F99" s="17"/>
      <c r="G99" s="619" t="s">
        <v>175</v>
      </c>
      <c r="H99" s="620"/>
      <c r="I99" s="620"/>
      <c r="J99" s="620"/>
      <c r="K99" s="620"/>
      <c r="L99" s="620"/>
      <c r="M99" s="620"/>
      <c r="N99" s="621"/>
      <c r="O99" s="28">
        <v>5</v>
      </c>
      <c r="P99" s="27">
        <v>3</v>
      </c>
      <c r="Q99" s="218" t="s">
        <v>174</v>
      </c>
      <c r="R99" s="25" t="s">
        <v>127</v>
      </c>
      <c r="S99" s="26" t="s">
        <v>163</v>
      </c>
      <c r="T99" s="25" t="s">
        <v>122</v>
      </c>
      <c r="U99" s="24" t="s">
        <v>121</v>
      </c>
      <c r="V99" s="23" t="s">
        <v>119</v>
      </c>
      <c r="W99" s="219"/>
      <c r="X99" s="261">
        <f>X100+X103</f>
        <v>30000</v>
      </c>
      <c r="Y99" s="261">
        <f>Y100</f>
        <v>226316</v>
      </c>
      <c r="Z99" s="262">
        <f>Z100+Z103</f>
        <v>10000</v>
      </c>
      <c r="AA99" s="7"/>
      <c r="AB99" s="3"/>
    </row>
    <row r="100" spans="1:28" ht="15" customHeight="1">
      <c r="A100" s="22"/>
      <c r="B100" s="216"/>
      <c r="C100" s="217"/>
      <c r="D100" s="252"/>
      <c r="E100" s="221"/>
      <c r="F100" s="207"/>
      <c r="G100" s="223"/>
      <c r="H100" s="619" t="s">
        <v>173</v>
      </c>
      <c r="I100" s="620"/>
      <c r="J100" s="620"/>
      <c r="K100" s="620"/>
      <c r="L100" s="620"/>
      <c r="M100" s="620"/>
      <c r="N100" s="621"/>
      <c r="O100" s="28">
        <v>5</v>
      </c>
      <c r="P100" s="27">
        <v>3</v>
      </c>
      <c r="Q100" s="218" t="s">
        <v>172</v>
      </c>
      <c r="R100" s="25" t="s">
        <v>127</v>
      </c>
      <c r="S100" s="26" t="s">
        <v>163</v>
      </c>
      <c r="T100" s="25" t="s">
        <v>125</v>
      </c>
      <c r="U100" s="24" t="s">
        <v>121</v>
      </c>
      <c r="V100" s="23" t="s">
        <v>119</v>
      </c>
      <c r="W100" s="219"/>
      <c r="X100" s="261">
        <f t="shared" si="10"/>
        <v>30000</v>
      </c>
      <c r="Y100" s="261">
        <f>Y101+Y103</f>
        <v>226316</v>
      </c>
      <c r="Z100" s="262">
        <f t="shared" si="10"/>
        <v>10000</v>
      </c>
      <c r="AA100" s="7"/>
      <c r="AB100" s="3"/>
    </row>
    <row r="101" spans="1:28" ht="15" customHeight="1">
      <c r="A101" s="22"/>
      <c r="B101" s="216"/>
      <c r="C101" s="217"/>
      <c r="D101" s="252"/>
      <c r="E101" s="221"/>
      <c r="F101" s="207"/>
      <c r="G101" s="226"/>
      <c r="H101" s="17"/>
      <c r="I101" s="619" t="s">
        <v>171</v>
      </c>
      <c r="J101" s="620"/>
      <c r="K101" s="620"/>
      <c r="L101" s="620"/>
      <c r="M101" s="620"/>
      <c r="N101" s="621"/>
      <c r="O101" s="28">
        <v>5</v>
      </c>
      <c r="P101" s="27">
        <v>3</v>
      </c>
      <c r="Q101" s="218" t="s">
        <v>170</v>
      </c>
      <c r="R101" s="25" t="s">
        <v>127</v>
      </c>
      <c r="S101" s="26" t="s">
        <v>163</v>
      </c>
      <c r="T101" s="25" t="s">
        <v>125</v>
      </c>
      <c r="U101" s="24" t="s">
        <v>169</v>
      </c>
      <c r="V101" s="23" t="s">
        <v>119</v>
      </c>
      <c r="W101" s="219"/>
      <c r="X101" s="261">
        <f>X102</f>
        <v>30000</v>
      </c>
      <c r="Y101" s="261">
        <f>Y102</f>
        <v>0</v>
      </c>
      <c r="Z101" s="262">
        <f>Z102</f>
        <v>10000</v>
      </c>
      <c r="AA101" s="7"/>
      <c r="AB101" s="3"/>
    </row>
    <row r="102" spans="1:28" ht="29.25" customHeight="1">
      <c r="A102" s="22"/>
      <c r="B102" s="216"/>
      <c r="C102" s="217"/>
      <c r="D102" s="252"/>
      <c r="E102" s="221"/>
      <c r="F102" s="207"/>
      <c r="G102" s="226"/>
      <c r="H102" s="37"/>
      <c r="I102" s="36"/>
      <c r="J102" s="622" t="s">
        <v>165</v>
      </c>
      <c r="K102" s="622"/>
      <c r="L102" s="622"/>
      <c r="M102" s="622"/>
      <c r="N102" s="623"/>
      <c r="O102" s="15">
        <v>5</v>
      </c>
      <c r="P102" s="14">
        <v>3</v>
      </c>
      <c r="Q102" s="218" t="s">
        <v>170</v>
      </c>
      <c r="R102" s="11" t="s">
        <v>127</v>
      </c>
      <c r="S102" s="12" t="s">
        <v>163</v>
      </c>
      <c r="T102" s="11" t="s">
        <v>125</v>
      </c>
      <c r="U102" s="10" t="s">
        <v>169</v>
      </c>
      <c r="V102" s="242" t="s">
        <v>160</v>
      </c>
      <c r="W102" s="219"/>
      <c r="X102" s="263">
        <v>30000</v>
      </c>
      <c r="Y102" s="263">
        <v>0</v>
      </c>
      <c r="Z102" s="264">
        <v>10000</v>
      </c>
      <c r="AA102" s="7"/>
      <c r="AB102" s="3"/>
    </row>
    <row r="103" spans="1:28" ht="24.75" customHeight="1">
      <c r="A103" s="22"/>
      <c r="B103" s="216"/>
      <c r="C103" s="217"/>
      <c r="D103" s="252"/>
      <c r="E103" s="221"/>
      <c r="F103" s="207"/>
      <c r="G103" s="226"/>
      <c r="H103" s="619" t="s">
        <v>102</v>
      </c>
      <c r="I103" s="620"/>
      <c r="J103" s="641"/>
      <c r="K103" s="641"/>
      <c r="L103" s="641"/>
      <c r="M103" s="641"/>
      <c r="N103" s="642"/>
      <c r="O103" s="42">
        <v>5</v>
      </c>
      <c r="P103" s="41">
        <v>3</v>
      </c>
      <c r="Q103" s="218" t="s">
        <v>167</v>
      </c>
      <c r="R103" s="89" t="s">
        <v>127</v>
      </c>
      <c r="S103" s="90" t="s">
        <v>163</v>
      </c>
      <c r="T103" s="89">
        <v>1</v>
      </c>
      <c r="U103" s="91" t="s">
        <v>110</v>
      </c>
      <c r="V103" s="40" t="s">
        <v>119</v>
      </c>
      <c r="W103" s="219"/>
      <c r="X103" s="261">
        <f t="shared" ref="X103:Z104" si="11">X104</f>
        <v>0</v>
      </c>
      <c r="Y103" s="261">
        <f t="shared" si="11"/>
        <v>226316</v>
      </c>
      <c r="Z103" s="262">
        <f t="shared" si="11"/>
        <v>0</v>
      </c>
      <c r="AA103" s="7"/>
      <c r="AB103" s="3"/>
    </row>
    <row r="104" spans="1:28" ht="15" hidden="1" customHeight="1">
      <c r="A104" s="22"/>
      <c r="B104" s="216"/>
      <c r="C104" s="217"/>
      <c r="D104" s="252"/>
      <c r="E104" s="221"/>
      <c r="F104" s="207"/>
      <c r="G104" s="226"/>
      <c r="H104" s="17"/>
      <c r="I104" s="619" t="s">
        <v>166</v>
      </c>
      <c r="J104" s="620"/>
      <c r="K104" s="620"/>
      <c r="L104" s="620"/>
      <c r="M104" s="620"/>
      <c r="N104" s="621"/>
      <c r="O104" s="28">
        <v>5</v>
      </c>
      <c r="P104" s="27">
        <v>3</v>
      </c>
      <c r="Q104" s="218" t="s">
        <v>164</v>
      </c>
      <c r="R104" s="25" t="s">
        <v>127</v>
      </c>
      <c r="S104" s="26" t="s">
        <v>163</v>
      </c>
      <c r="T104" s="25" t="s">
        <v>162</v>
      </c>
      <c r="U104" s="24" t="s">
        <v>161</v>
      </c>
      <c r="V104" s="23" t="s">
        <v>119</v>
      </c>
      <c r="W104" s="219"/>
      <c r="X104" s="261">
        <f t="shared" si="11"/>
        <v>0</v>
      </c>
      <c r="Y104" s="261">
        <f t="shared" si="11"/>
        <v>226316</v>
      </c>
      <c r="Z104" s="262">
        <f t="shared" si="11"/>
        <v>0</v>
      </c>
      <c r="AA104" s="7"/>
      <c r="AB104" s="3"/>
    </row>
    <row r="105" spans="1:28" ht="30" customHeight="1">
      <c r="A105" s="22"/>
      <c r="B105" s="216"/>
      <c r="C105" s="217"/>
      <c r="D105" s="253"/>
      <c r="E105" s="224"/>
      <c r="F105" s="208"/>
      <c r="G105" s="225"/>
      <c r="H105" s="37"/>
      <c r="I105" s="36"/>
      <c r="J105" s="622" t="s">
        <v>165</v>
      </c>
      <c r="K105" s="622"/>
      <c r="L105" s="622"/>
      <c r="M105" s="622"/>
      <c r="N105" s="623"/>
      <c r="O105" s="15">
        <v>5</v>
      </c>
      <c r="P105" s="14">
        <v>3</v>
      </c>
      <c r="Q105" s="218" t="s">
        <v>164</v>
      </c>
      <c r="R105" s="11" t="s">
        <v>127</v>
      </c>
      <c r="S105" s="12" t="s">
        <v>163</v>
      </c>
      <c r="T105" s="11">
        <v>1</v>
      </c>
      <c r="U105" s="10" t="s">
        <v>110</v>
      </c>
      <c r="V105" s="242" t="s">
        <v>160</v>
      </c>
      <c r="W105" s="219"/>
      <c r="X105" s="263">
        <v>0</v>
      </c>
      <c r="Y105" s="263">
        <v>226316</v>
      </c>
      <c r="Z105" s="264">
        <v>0</v>
      </c>
      <c r="AA105" s="7"/>
      <c r="AB105" s="3"/>
    </row>
    <row r="106" spans="1:28" ht="15" customHeight="1">
      <c r="A106" s="22"/>
      <c r="B106" s="216"/>
      <c r="C106" s="217"/>
      <c r="D106" s="657" t="s">
        <v>159</v>
      </c>
      <c r="E106" s="630"/>
      <c r="F106" s="630"/>
      <c r="G106" s="630"/>
      <c r="H106" s="630"/>
      <c r="I106" s="630"/>
      <c r="J106" s="632"/>
      <c r="K106" s="632"/>
      <c r="L106" s="632"/>
      <c r="M106" s="632"/>
      <c r="N106" s="633"/>
      <c r="O106" s="34">
        <v>8</v>
      </c>
      <c r="P106" s="33" t="s">
        <v>119</v>
      </c>
      <c r="Q106" s="218" t="s">
        <v>119</v>
      </c>
      <c r="R106" s="136" t="s">
        <v>119</v>
      </c>
      <c r="S106" s="137" t="s">
        <v>119</v>
      </c>
      <c r="T106" s="136" t="s">
        <v>119</v>
      </c>
      <c r="U106" s="138" t="s">
        <v>119</v>
      </c>
      <c r="V106" s="32" t="s">
        <v>119</v>
      </c>
      <c r="W106" s="219"/>
      <c r="X106" s="269">
        <f t="shared" ref="X106:Z107" si="12">X107</f>
        <v>920100</v>
      </c>
      <c r="Y106" s="269">
        <f t="shared" si="12"/>
        <v>900000</v>
      </c>
      <c r="Z106" s="270">
        <f t="shared" si="12"/>
        <v>900000</v>
      </c>
      <c r="AA106" s="7"/>
      <c r="AB106" s="3"/>
    </row>
    <row r="107" spans="1:28" ht="15" customHeight="1">
      <c r="A107" s="22"/>
      <c r="B107" s="216"/>
      <c r="C107" s="217"/>
      <c r="D107" s="252"/>
      <c r="E107" s="634" t="s">
        <v>158</v>
      </c>
      <c r="F107" s="635"/>
      <c r="G107" s="635"/>
      <c r="H107" s="635"/>
      <c r="I107" s="635"/>
      <c r="J107" s="635"/>
      <c r="K107" s="635"/>
      <c r="L107" s="635"/>
      <c r="M107" s="635"/>
      <c r="N107" s="636"/>
      <c r="O107" s="95">
        <v>8</v>
      </c>
      <c r="P107" s="96">
        <v>1</v>
      </c>
      <c r="Q107" s="245" t="s">
        <v>119</v>
      </c>
      <c r="R107" s="98" t="s">
        <v>119</v>
      </c>
      <c r="S107" s="99" t="s">
        <v>119</v>
      </c>
      <c r="T107" s="98" t="s">
        <v>119</v>
      </c>
      <c r="U107" s="100" t="s">
        <v>119</v>
      </c>
      <c r="V107" s="101" t="s">
        <v>119</v>
      </c>
      <c r="W107" s="246"/>
      <c r="X107" s="258">
        <f t="shared" si="12"/>
        <v>920100</v>
      </c>
      <c r="Y107" s="258">
        <f t="shared" si="12"/>
        <v>900000</v>
      </c>
      <c r="Z107" s="259">
        <f t="shared" si="12"/>
        <v>900000</v>
      </c>
      <c r="AA107" s="7"/>
      <c r="AB107" s="3"/>
    </row>
    <row r="108" spans="1:28" ht="29.25" customHeight="1">
      <c r="A108" s="22"/>
      <c r="B108" s="216"/>
      <c r="C108" s="217"/>
      <c r="D108" s="252"/>
      <c r="E108" s="220"/>
      <c r="F108" s="619" t="s">
        <v>8</v>
      </c>
      <c r="G108" s="620"/>
      <c r="H108" s="620"/>
      <c r="I108" s="620"/>
      <c r="J108" s="620"/>
      <c r="K108" s="620"/>
      <c r="L108" s="620"/>
      <c r="M108" s="620"/>
      <c r="N108" s="621"/>
      <c r="O108" s="28">
        <v>8</v>
      </c>
      <c r="P108" s="27">
        <v>1</v>
      </c>
      <c r="Q108" s="218" t="s">
        <v>157</v>
      </c>
      <c r="R108" s="25" t="s">
        <v>141</v>
      </c>
      <c r="S108" s="26" t="s">
        <v>123</v>
      </c>
      <c r="T108" s="25" t="s">
        <v>122</v>
      </c>
      <c r="U108" s="24" t="s">
        <v>121</v>
      </c>
      <c r="V108" s="23" t="s">
        <v>119</v>
      </c>
      <c r="W108" s="219"/>
      <c r="X108" s="261">
        <f>X109+X113</f>
        <v>920100</v>
      </c>
      <c r="Y108" s="261">
        <f>Y109+Y113</f>
        <v>900000</v>
      </c>
      <c r="Z108" s="262">
        <f>Z109+Z113</f>
        <v>900000</v>
      </c>
      <c r="AA108" s="7"/>
      <c r="AB108" s="3"/>
    </row>
    <row r="109" spans="1:28" ht="15" customHeight="1">
      <c r="A109" s="22"/>
      <c r="B109" s="216"/>
      <c r="C109" s="217"/>
      <c r="D109" s="252"/>
      <c r="E109" s="221"/>
      <c r="F109" s="17"/>
      <c r="G109" s="619" t="s">
        <v>156</v>
      </c>
      <c r="H109" s="620"/>
      <c r="I109" s="620"/>
      <c r="J109" s="620"/>
      <c r="K109" s="620"/>
      <c r="L109" s="620"/>
      <c r="M109" s="620"/>
      <c r="N109" s="621"/>
      <c r="O109" s="28">
        <v>8</v>
      </c>
      <c r="P109" s="27">
        <v>1</v>
      </c>
      <c r="Q109" s="218" t="s">
        <v>155</v>
      </c>
      <c r="R109" s="25" t="s">
        <v>141</v>
      </c>
      <c r="S109" s="26" t="s">
        <v>150</v>
      </c>
      <c r="T109" s="25" t="s">
        <v>122</v>
      </c>
      <c r="U109" s="24" t="s">
        <v>121</v>
      </c>
      <c r="V109" s="23" t="s">
        <v>119</v>
      </c>
      <c r="W109" s="219"/>
      <c r="X109" s="261">
        <f t="shared" ref="X109:Z110" si="13">X110</f>
        <v>415300</v>
      </c>
      <c r="Y109" s="261">
        <f t="shared" si="13"/>
        <v>415300</v>
      </c>
      <c r="Z109" s="262">
        <f t="shared" si="13"/>
        <v>415300</v>
      </c>
      <c r="AA109" s="7"/>
      <c r="AB109" s="3"/>
    </row>
    <row r="110" spans="1:28" ht="15" customHeight="1">
      <c r="A110" s="22"/>
      <c r="B110" s="216"/>
      <c r="C110" s="217"/>
      <c r="D110" s="252"/>
      <c r="E110" s="221"/>
      <c r="F110" s="207"/>
      <c r="G110" s="223"/>
      <c r="H110" s="619" t="s">
        <v>154</v>
      </c>
      <c r="I110" s="620"/>
      <c r="J110" s="620"/>
      <c r="K110" s="620"/>
      <c r="L110" s="620"/>
      <c r="M110" s="620"/>
      <c r="N110" s="621"/>
      <c r="O110" s="28">
        <v>8</v>
      </c>
      <c r="P110" s="27">
        <v>1</v>
      </c>
      <c r="Q110" s="218" t="s">
        <v>153</v>
      </c>
      <c r="R110" s="25" t="s">
        <v>141</v>
      </c>
      <c r="S110" s="26" t="s">
        <v>150</v>
      </c>
      <c r="T110" s="25" t="s">
        <v>125</v>
      </c>
      <c r="U110" s="24" t="s">
        <v>121</v>
      </c>
      <c r="V110" s="23" t="s">
        <v>119</v>
      </c>
      <c r="W110" s="219"/>
      <c r="X110" s="261">
        <f t="shared" si="13"/>
        <v>415300</v>
      </c>
      <c r="Y110" s="261">
        <f t="shared" si="13"/>
        <v>415300</v>
      </c>
      <c r="Z110" s="262">
        <f t="shared" si="13"/>
        <v>415300</v>
      </c>
      <c r="AA110" s="7"/>
      <c r="AB110" s="3"/>
    </row>
    <row r="111" spans="1:28" ht="15" customHeight="1">
      <c r="A111" s="22"/>
      <c r="B111" s="216"/>
      <c r="C111" s="217"/>
      <c r="D111" s="252"/>
      <c r="E111" s="221"/>
      <c r="F111" s="207"/>
      <c r="G111" s="226"/>
      <c r="H111" s="17"/>
      <c r="I111" s="619" t="s">
        <v>152</v>
      </c>
      <c r="J111" s="620"/>
      <c r="K111" s="620"/>
      <c r="L111" s="620"/>
      <c r="M111" s="620"/>
      <c r="N111" s="621"/>
      <c r="O111" s="28">
        <v>8</v>
      </c>
      <c r="P111" s="27">
        <v>1</v>
      </c>
      <c r="Q111" s="218" t="s">
        <v>151</v>
      </c>
      <c r="R111" s="25" t="s">
        <v>141</v>
      </c>
      <c r="S111" s="26" t="s">
        <v>150</v>
      </c>
      <c r="T111" s="25" t="s">
        <v>125</v>
      </c>
      <c r="U111" s="24" t="s">
        <v>149</v>
      </c>
      <c r="V111" s="23" t="s">
        <v>119</v>
      </c>
      <c r="W111" s="219"/>
      <c r="X111" s="261">
        <f>X112</f>
        <v>415300</v>
      </c>
      <c r="Y111" s="261">
        <f>Y112</f>
        <v>415300</v>
      </c>
      <c r="Z111" s="262">
        <f>Z112</f>
        <v>415300</v>
      </c>
      <c r="AA111" s="7"/>
      <c r="AB111" s="3"/>
    </row>
    <row r="112" spans="1:28" ht="15" customHeight="1">
      <c r="A112" s="22"/>
      <c r="B112" s="216"/>
      <c r="C112" s="217"/>
      <c r="D112" s="252"/>
      <c r="E112" s="221"/>
      <c r="F112" s="207"/>
      <c r="G112" s="225"/>
      <c r="H112" s="37"/>
      <c r="I112" s="36"/>
      <c r="J112" s="622" t="s">
        <v>143</v>
      </c>
      <c r="K112" s="622"/>
      <c r="L112" s="622"/>
      <c r="M112" s="622"/>
      <c r="N112" s="623"/>
      <c r="O112" s="15">
        <v>8</v>
      </c>
      <c r="P112" s="14">
        <v>1</v>
      </c>
      <c r="Q112" s="218" t="s">
        <v>151</v>
      </c>
      <c r="R112" s="11" t="s">
        <v>141</v>
      </c>
      <c r="S112" s="12" t="s">
        <v>150</v>
      </c>
      <c r="T112" s="11" t="s">
        <v>125</v>
      </c>
      <c r="U112" s="10" t="s">
        <v>149</v>
      </c>
      <c r="V112" s="242" t="s">
        <v>138</v>
      </c>
      <c r="W112" s="219"/>
      <c r="X112" s="263">
        <v>415300</v>
      </c>
      <c r="Y112" s="263">
        <v>415300</v>
      </c>
      <c r="Z112" s="264">
        <v>415300</v>
      </c>
      <c r="AA112" s="7"/>
      <c r="AB112" s="3"/>
    </row>
    <row r="113" spans="1:28" ht="15" customHeight="1">
      <c r="A113" s="22"/>
      <c r="B113" s="216"/>
      <c r="C113" s="217"/>
      <c r="D113" s="252"/>
      <c r="E113" s="221"/>
      <c r="F113" s="18"/>
      <c r="G113" s="619" t="s">
        <v>148</v>
      </c>
      <c r="H113" s="620"/>
      <c r="I113" s="620"/>
      <c r="J113" s="641"/>
      <c r="K113" s="641"/>
      <c r="L113" s="641"/>
      <c r="M113" s="641"/>
      <c r="N113" s="642"/>
      <c r="O113" s="42">
        <v>8</v>
      </c>
      <c r="P113" s="41">
        <v>1</v>
      </c>
      <c r="Q113" s="218" t="s">
        <v>147</v>
      </c>
      <c r="R113" s="89" t="s">
        <v>141</v>
      </c>
      <c r="S113" s="90" t="s">
        <v>140</v>
      </c>
      <c r="T113" s="89" t="s">
        <v>122</v>
      </c>
      <c r="U113" s="91" t="s">
        <v>121</v>
      </c>
      <c r="V113" s="40" t="s">
        <v>119</v>
      </c>
      <c r="W113" s="219"/>
      <c r="X113" s="261">
        <f t="shared" ref="X113:Z114" si="14">X114</f>
        <v>504800</v>
      </c>
      <c r="Y113" s="261">
        <f t="shared" si="14"/>
        <v>484700</v>
      </c>
      <c r="Z113" s="262">
        <f t="shared" si="14"/>
        <v>484700</v>
      </c>
      <c r="AA113" s="7"/>
      <c r="AB113" s="3"/>
    </row>
    <row r="114" spans="1:28" ht="15" customHeight="1">
      <c r="A114" s="22"/>
      <c r="B114" s="216"/>
      <c r="C114" s="217"/>
      <c r="D114" s="252"/>
      <c r="E114" s="221"/>
      <c r="F114" s="207"/>
      <c r="G114" s="223"/>
      <c r="H114" s="619" t="s">
        <v>146</v>
      </c>
      <c r="I114" s="620"/>
      <c r="J114" s="620"/>
      <c r="K114" s="620"/>
      <c r="L114" s="620"/>
      <c r="M114" s="620"/>
      <c r="N114" s="621"/>
      <c r="O114" s="28">
        <v>8</v>
      </c>
      <c r="P114" s="27">
        <v>1</v>
      </c>
      <c r="Q114" s="218" t="s">
        <v>145</v>
      </c>
      <c r="R114" s="25" t="s">
        <v>141</v>
      </c>
      <c r="S114" s="26" t="s">
        <v>140</v>
      </c>
      <c r="T114" s="25" t="s">
        <v>125</v>
      </c>
      <c r="U114" s="24" t="s">
        <v>121</v>
      </c>
      <c r="V114" s="23" t="s">
        <v>119</v>
      </c>
      <c r="W114" s="219"/>
      <c r="X114" s="261">
        <f t="shared" si="14"/>
        <v>504800</v>
      </c>
      <c r="Y114" s="261">
        <f t="shared" si="14"/>
        <v>484700</v>
      </c>
      <c r="Z114" s="262">
        <f t="shared" si="14"/>
        <v>484700</v>
      </c>
      <c r="AA114" s="7"/>
      <c r="AB114" s="3"/>
    </row>
    <row r="115" spans="1:28" ht="15" customHeight="1">
      <c r="A115" s="22"/>
      <c r="B115" s="216"/>
      <c r="C115" s="217"/>
      <c r="D115" s="252"/>
      <c r="E115" s="221"/>
      <c r="F115" s="207"/>
      <c r="G115" s="226"/>
      <c r="H115" s="17"/>
      <c r="I115" s="619" t="s">
        <v>144</v>
      </c>
      <c r="J115" s="620"/>
      <c r="K115" s="620"/>
      <c r="L115" s="620"/>
      <c r="M115" s="620"/>
      <c r="N115" s="621"/>
      <c r="O115" s="28">
        <v>8</v>
      </c>
      <c r="P115" s="27">
        <v>1</v>
      </c>
      <c r="Q115" s="218" t="s">
        <v>142</v>
      </c>
      <c r="R115" s="25" t="s">
        <v>141</v>
      </c>
      <c r="S115" s="26" t="s">
        <v>140</v>
      </c>
      <c r="T115" s="25" t="s">
        <v>125</v>
      </c>
      <c r="U115" s="24" t="s">
        <v>139</v>
      </c>
      <c r="V115" s="23" t="s">
        <v>119</v>
      </c>
      <c r="W115" s="219"/>
      <c r="X115" s="261">
        <f>X116</f>
        <v>504800</v>
      </c>
      <c r="Y115" s="261">
        <f>Y116</f>
        <v>484700</v>
      </c>
      <c r="Z115" s="262">
        <f>Z116</f>
        <v>484700</v>
      </c>
      <c r="AA115" s="7"/>
      <c r="AB115" s="3"/>
    </row>
    <row r="116" spans="1:28" ht="20.25" customHeight="1">
      <c r="A116" s="22"/>
      <c r="B116" s="216"/>
      <c r="C116" s="217"/>
      <c r="D116" s="253"/>
      <c r="E116" s="224"/>
      <c r="F116" s="208"/>
      <c r="G116" s="225"/>
      <c r="H116" s="37"/>
      <c r="I116" s="36"/>
      <c r="J116" s="622" t="s">
        <v>143</v>
      </c>
      <c r="K116" s="622"/>
      <c r="L116" s="622"/>
      <c r="M116" s="622"/>
      <c r="N116" s="623"/>
      <c r="O116" s="15">
        <v>8</v>
      </c>
      <c r="P116" s="14">
        <v>1</v>
      </c>
      <c r="Q116" s="218" t="s">
        <v>142</v>
      </c>
      <c r="R116" s="11" t="s">
        <v>141</v>
      </c>
      <c r="S116" s="12" t="s">
        <v>140</v>
      </c>
      <c r="T116" s="11" t="s">
        <v>125</v>
      </c>
      <c r="U116" s="10" t="s">
        <v>139</v>
      </c>
      <c r="V116" s="242" t="s">
        <v>138</v>
      </c>
      <c r="W116" s="219"/>
      <c r="X116" s="263">
        <v>504800</v>
      </c>
      <c r="Y116" s="263">
        <v>484700</v>
      </c>
      <c r="Z116" s="264">
        <v>484700</v>
      </c>
      <c r="AA116" s="7"/>
      <c r="AB116" s="3"/>
    </row>
    <row r="117" spans="1:28" ht="16.5" hidden="1" customHeight="1">
      <c r="A117" s="22"/>
      <c r="B117" s="216"/>
      <c r="C117" s="217"/>
      <c r="D117" s="657" t="s">
        <v>137</v>
      </c>
      <c r="E117" s="630"/>
      <c r="F117" s="630"/>
      <c r="G117" s="630"/>
      <c r="H117" s="630"/>
      <c r="I117" s="630"/>
      <c r="J117" s="632"/>
      <c r="K117" s="632"/>
      <c r="L117" s="632"/>
      <c r="M117" s="632"/>
      <c r="N117" s="633"/>
      <c r="O117" s="34">
        <v>10</v>
      </c>
      <c r="P117" s="33" t="s">
        <v>119</v>
      </c>
      <c r="Q117" s="218" t="s">
        <v>119</v>
      </c>
      <c r="R117" s="136" t="s">
        <v>119</v>
      </c>
      <c r="S117" s="137" t="s">
        <v>119</v>
      </c>
      <c r="T117" s="136" t="s">
        <v>119</v>
      </c>
      <c r="U117" s="138" t="s">
        <v>119</v>
      </c>
      <c r="V117" s="32" t="s">
        <v>119</v>
      </c>
      <c r="W117" s="219"/>
      <c r="X117" s="269">
        <f>X118</f>
        <v>249000</v>
      </c>
      <c r="Y117" s="269">
        <f>Y118</f>
        <v>0</v>
      </c>
      <c r="Z117" s="270">
        <f>Z118</f>
        <v>0</v>
      </c>
      <c r="AA117" s="7"/>
      <c r="AB117" s="3"/>
    </row>
    <row r="118" spans="1:28" ht="15" hidden="1" customHeight="1">
      <c r="A118" s="22"/>
      <c r="B118" s="216"/>
      <c r="C118" s="217"/>
      <c r="D118" s="252"/>
      <c r="E118" s="634" t="s">
        <v>136</v>
      </c>
      <c r="F118" s="635"/>
      <c r="G118" s="635"/>
      <c r="H118" s="635"/>
      <c r="I118" s="635"/>
      <c r="J118" s="635"/>
      <c r="K118" s="635"/>
      <c r="L118" s="635"/>
      <c r="M118" s="635"/>
      <c r="N118" s="636"/>
      <c r="O118" s="95">
        <v>10</v>
      </c>
      <c r="P118" s="96">
        <v>3</v>
      </c>
      <c r="Q118" s="245" t="s">
        <v>119</v>
      </c>
      <c r="R118" s="98" t="s">
        <v>119</v>
      </c>
      <c r="S118" s="99" t="s">
        <v>119</v>
      </c>
      <c r="T118" s="98" t="s">
        <v>119</v>
      </c>
      <c r="U118" s="100" t="s">
        <v>119</v>
      </c>
      <c r="V118" s="101" t="s">
        <v>119</v>
      </c>
      <c r="W118" s="246"/>
      <c r="X118" s="258">
        <f t="shared" ref="X118:Z121" si="15">X119</f>
        <v>249000</v>
      </c>
      <c r="Y118" s="258">
        <f t="shared" si="15"/>
        <v>0</v>
      </c>
      <c r="Z118" s="259">
        <f t="shared" si="15"/>
        <v>0</v>
      </c>
      <c r="AA118" s="7"/>
      <c r="AB118" s="3"/>
    </row>
    <row r="119" spans="1:28" ht="2.25" hidden="1" customHeight="1">
      <c r="A119" s="22"/>
      <c r="B119" s="216"/>
      <c r="C119" s="217"/>
      <c r="D119" s="252"/>
      <c r="E119" s="220"/>
      <c r="F119" s="619" t="s">
        <v>580</v>
      </c>
      <c r="G119" s="620"/>
      <c r="H119" s="620"/>
      <c r="I119" s="620"/>
      <c r="J119" s="620"/>
      <c r="K119" s="620"/>
      <c r="L119" s="620"/>
      <c r="M119" s="620"/>
      <c r="N119" s="621"/>
      <c r="O119" s="28">
        <v>10</v>
      </c>
      <c r="P119" s="27">
        <v>3</v>
      </c>
      <c r="Q119" s="218" t="s">
        <v>135</v>
      </c>
      <c r="R119" s="25" t="s">
        <v>127</v>
      </c>
      <c r="S119" s="26" t="s">
        <v>123</v>
      </c>
      <c r="T119" s="25" t="s">
        <v>122</v>
      </c>
      <c r="U119" s="24" t="s">
        <v>121</v>
      </c>
      <c r="V119" s="23" t="s">
        <v>119</v>
      </c>
      <c r="W119" s="219"/>
      <c r="X119" s="261">
        <f t="shared" si="15"/>
        <v>249000</v>
      </c>
      <c r="Y119" s="261">
        <f t="shared" si="15"/>
        <v>0</v>
      </c>
      <c r="Z119" s="262">
        <f t="shared" si="15"/>
        <v>0</v>
      </c>
      <c r="AA119" s="7"/>
      <c r="AB119" s="3"/>
    </row>
    <row r="120" spans="1:28" ht="29.25" hidden="1" customHeight="1">
      <c r="A120" s="22"/>
      <c r="B120" s="216"/>
      <c r="C120" s="217"/>
      <c r="D120" s="252"/>
      <c r="E120" s="221"/>
      <c r="F120" s="17"/>
      <c r="G120" s="619" t="s">
        <v>134</v>
      </c>
      <c r="H120" s="620"/>
      <c r="I120" s="620"/>
      <c r="J120" s="620"/>
      <c r="K120" s="620"/>
      <c r="L120" s="620"/>
      <c r="M120" s="620"/>
      <c r="N120" s="621"/>
      <c r="O120" s="28">
        <v>10</v>
      </c>
      <c r="P120" s="27">
        <v>3</v>
      </c>
      <c r="Q120" s="218" t="s">
        <v>133</v>
      </c>
      <c r="R120" s="25" t="s">
        <v>127</v>
      </c>
      <c r="S120" s="26" t="s">
        <v>126</v>
      </c>
      <c r="T120" s="25" t="s">
        <v>122</v>
      </c>
      <c r="U120" s="24" t="s">
        <v>121</v>
      </c>
      <c r="V120" s="23" t="s">
        <v>119</v>
      </c>
      <c r="W120" s="219"/>
      <c r="X120" s="261">
        <f t="shared" si="15"/>
        <v>249000</v>
      </c>
      <c r="Y120" s="261">
        <f t="shared" si="15"/>
        <v>0</v>
      </c>
      <c r="Z120" s="262">
        <f t="shared" si="15"/>
        <v>0</v>
      </c>
      <c r="AA120" s="7"/>
      <c r="AB120" s="3"/>
    </row>
    <row r="121" spans="1:28" ht="43.5" hidden="1" customHeight="1">
      <c r="A121" s="22"/>
      <c r="B121" s="216"/>
      <c r="C121" s="217"/>
      <c r="D121" s="252"/>
      <c r="E121" s="221"/>
      <c r="F121" s="207"/>
      <c r="G121" s="223"/>
      <c r="H121" s="619" t="s">
        <v>132</v>
      </c>
      <c r="I121" s="620"/>
      <c r="J121" s="620"/>
      <c r="K121" s="620"/>
      <c r="L121" s="620"/>
      <c r="M121" s="620"/>
      <c r="N121" s="621"/>
      <c r="O121" s="28">
        <v>10</v>
      </c>
      <c r="P121" s="27">
        <v>3</v>
      </c>
      <c r="Q121" s="218" t="s">
        <v>131</v>
      </c>
      <c r="R121" s="25" t="s">
        <v>127</v>
      </c>
      <c r="S121" s="26" t="s">
        <v>126</v>
      </c>
      <c r="T121" s="25" t="s">
        <v>125</v>
      </c>
      <c r="U121" s="24" t="s">
        <v>121</v>
      </c>
      <c r="V121" s="23" t="s">
        <v>119</v>
      </c>
      <c r="W121" s="219"/>
      <c r="X121" s="261">
        <f t="shared" si="15"/>
        <v>249000</v>
      </c>
      <c r="Y121" s="261">
        <f t="shared" si="15"/>
        <v>0</v>
      </c>
      <c r="Z121" s="262">
        <f t="shared" si="15"/>
        <v>0</v>
      </c>
      <c r="AA121" s="7"/>
      <c r="AB121" s="3"/>
    </row>
    <row r="122" spans="1:28" ht="34.5" customHeight="1">
      <c r="A122" s="22"/>
      <c r="B122" s="216"/>
      <c r="C122" s="217"/>
      <c r="D122" s="252"/>
      <c r="E122" s="221"/>
      <c r="F122" s="207"/>
      <c r="G122" s="226"/>
      <c r="H122" s="17"/>
      <c r="I122" s="619" t="s">
        <v>98</v>
      </c>
      <c r="J122" s="620"/>
      <c r="K122" s="620"/>
      <c r="L122" s="620"/>
      <c r="M122" s="620"/>
      <c r="N122" s="621"/>
      <c r="O122" s="28">
        <v>8</v>
      </c>
      <c r="P122" s="27">
        <v>1</v>
      </c>
      <c r="Q122" s="218" t="s">
        <v>128</v>
      </c>
      <c r="R122" s="25">
        <v>81</v>
      </c>
      <c r="S122" s="26">
        <v>2</v>
      </c>
      <c r="T122" s="25">
        <v>2</v>
      </c>
      <c r="U122" s="24">
        <v>67777</v>
      </c>
      <c r="V122" s="23" t="s">
        <v>119</v>
      </c>
      <c r="W122" s="219"/>
      <c r="X122" s="261">
        <f>X123</f>
        <v>249000</v>
      </c>
      <c r="Y122" s="261">
        <f>Y123</f>
        <v>0</v>
      </c>
      <c r="Z122" s="262">
        <f>Z123</f>
        <v>0</v>
      </c>
      <c r="AA122" s="7"/>
      <c r="AB122" s="3"/>
    </row>
    <row r="123" spans="1:28" ht="18" customHeight="1">
      <c r="A123" s="22"/>
      <c r="B123" s="216"/>
      <c r="C123" s="217"/>
      <c r="D123" s="253"/>
      <c r="E123" s="224"/>
      <c r="F123" s="208"/>
      <c r="G123" s="225"/>
      <c r="H123" s="37"/>
      <c r="I123" s="36"/>
      <c r="J123" s="622" t="s">
        <v>143</v>
      </c>
      <c r="K123" s="622"/>
      <c r="L123" s="622"/>
      <c r="M123" s="622"/>
      <c r="N123" s="623"/>
      <c r="O123" s="15">
        <v>8</v>
      </c>
      <c r="P123" s="14">
        <v>1</v>
      </c>
      <c r="Q123" s="218" t="s">
        <v>128</v>
      </c>
      <c r="R123" s="25">
        <v>81</v>
      </c>
      <c r="S123" s="26">
        <v>2</v>
      </c>
      <c r="T123" s="25">
        <v>2</v>
      </c>
      <c r="U123" s="24">
        <v>67777</v>
      </c>
      <c r="V123" s="242">
        <v>610</v>
      </c>
      <c r="W123" s="219"/>
      <c r="X123" s="263">
        <v>249000</v>
      </c>
      <c r="Y123" s="263">
        <v>0</v>
      </c>
      <c r="Z123" s="264">
        <v>0</v>
      </c>
      <c r="AA123" s="7"/>
      <c r="AB123" s="3"/>
    </row>
    <row r="124" spans="1:28" ht="15" customHeight="1">
      <c r="A124" s="22"/>
      <c r="B124" s="216"/>
      <c r="C124" s="217"/>
      <c r="D124" s="254"/>
      <c r="E124" s="255"/>
      <c r="F124" s="255"/>
      <c r="G124" s="255"/>
      <c r="H124" s="255"/>
      <c r="I124" s="255"/>
      <c r="J124" s="255"/>
      <c r="K124" s="255"/>
      <c r="L124" s="255"/>
      <c r="M124" s="244" t="s">
        <v>259</v>
      </c>
      <c r="N124" s="233"/>
      <c r="O124" s="233"/>
      <c r="P124" s="233"/>
      <c r="Q124" s="234"/>
      <c r="R124" s="236"/>
      <c r="S124" s="237"/>
      <c r="T124" s="237"/>
      <c r="U124" s="238"/>
      <c r="V124" s="235"/>
      <c r="W124" s="233"/>
      <c r="X124" s="275">
        <f ca="1">X117+X106+X82+X62+X56+X49+X16+X37</f>
        <v>4429150</v>
      </c>
      <c r="Y124" s="275">
        <f>Y117+Y106+Y82+Y62+Y56+Y49+Y16</f>
        <v>5696761.25</v>
      </c>
      <c r="Z124" s="276">
        <f ca="1">Z117+Z106+Z82+Z62+Z56+Z49+Z16</f>
        <v>3003461.1500000004</v>
      </c>
      <c r="AA124" s="7"/>
      <c r="AB124" s="3"/>
    </row>
    <row r="125" spans="1:28" ht="15" customHeight="1">
      <c r="A125" s="22"/>
      <c r="B125" s="527"/>
      <c r="C125" s="528"/>
      <c r="D125" s="254"/>
      <c r="E125" s="255"/>
      <c r="F125" s="255"/>
      <c r="G125" s="255"/>
      <c r="H125" s="255"/>
      <c r="I125" s="255"/>
      <c r="J125" s="255"/>
      <c r="K125" s="255"/>
      <c r="L125" s="255"/>
      <c r="M125" s="532" t="s">
        <v>120</v>
      </c>
      <c r="N125" s="529"/>
      <c r="O125" s="529">
        <v>99</v>
      </c>
      <c r="P125" s="529"/>
      <c r="Q125" s="236"/>
      <c r="R125" s="236"/>
      <c r="S125" s="237"/>
      <c r="T125" s="237"/>
      <c r="U125" s="238"/>
      <c r="V125" s="238"/>
      <c r="W125" s="529"/>
      <c r="X125" s="530">
        <v>0</v>
      </c>
      <c r="Y125" s="530">
        <f t="shared" ref="Y125:Z128" si="16">SUM(Y126)</f>
        <v>143695.74608001151</v>
      </c>
      <c r="Z125" s="531">
        <f t="shared" si="16"/>
        <v>153068.85149967056</v>
      </c>
      <c r="AA125" s="7"/>
      <c r="AB125" s="3"/>
    </row>
    <row r="126" spans="1:28" ht="15" customHeight="1">
      <c r="A126" s="22"/>
      <c r="B126" s="527"/>
      <c r="C126" s="528"/>
      <c r="D126" s="254"/>
      <c r="E126" s="255"/>
      <c r="F126" s="255"/>
      <c r="G126" s="255"/>
      <c r="H126" s="255"/>
      <c r="I126" s="255"/>
      <c r="J126" s="255"/>
      <c r="K126" s="255"/>
      <c r="L126" s="255"/>
      <c r="M126" s="533" t="s">
        <v>120</v>
      </c>
      <c r="N126" s="529"/>
      <c r="O126" s="529">
        <v>99</v>
      </c>
      <c r="P126" s="529">
        <v>99</v>
      </c>
      <c r="Q126" s="236"/>
      <c r="R126" s="236"/>
      <c r="S126" s="237"/>
      <c r="T126" s="237"/>
      <c r="U126" s="238"/>
      <c r="V126" s="238"/>
      <c r="W126" s="529"/>
      <c r="X126" s="530">
        <v>0</v>
      </c>
      <c r="Y126" s="530">
        <f t="shared" si="16"/>
        <v>143695.74608001151</v>
      </c>
      <c r="Z126" s="531">
        <f t="shared" si="16"/>
        <v>153068.85149967056</v>
      </c>
      <c r="AA126" s="7"/>
      <c r="AB126" s="3"/>
    </row>
    <row r="127" spans="1:28" ht="15" customHeight="1">
      <c r="A127" s="22"/>
      <c r="B127" s="527"/>
      <c r="C127" s="528"/>
      <c r="D127" s="254"/>
      <c r="E127" s="255"/>
      <c r="F127" s="255"/>
      <c r="G127" s="255"/>
      <c r="H127" s="255"/>
      <c r="I127" s="255"/>
      <c r="J127" s="255"/>
      <c r="K127" s="255"/>
      <c r="L127" s="255"/>
      <c r="M127" s="533" t="s">
        <v>120</v>
      </c>
      <c r="N127" s="529"/>
      <c r="O127" s="529">
        <v>99</v>
      </c>
      <c r="P127" s="529">
        <v>99</v>
      </c>
      <c r="Q127" s="236"/>
      <c r="R127" s="236">
        <v>99</v>
      </c>
      <c r="S127" s="237">
        <v>0</v>
      </c>
      <c r="T127" s="237">
        <v>0</v>
      </c>
      <c r="U127" s="238">
        <v>0</v>
      </c>
      <c r="V127" s="238"/>
      <c r="W127" s="529"/>
      <c r="X127" s="530">
        <v>0</v>
      </c>
      <c r="Y127" s="530">
        <f t="shared" si="16"/>
        <v>143695.74608001151</v>
      </c>
      <c r="Z127" s="531">
        <f t="shared" si="16"/>
        <v>153068.85149967056</v>
      </c>
      <c r="AA127" s="7"/>
      <c r="AB127" s="3"/>
    </row>
    <row r="128" spans="1:28" ht="15" customHeight="1">
      <c r="A128" s="22"/>
      <c r="B128" s="527"/>
      <c r="C128" s="528"/>
      <c r="D128" s="254"/>
      <c r="E128" s="255"/>
      <c r="F128" s="255"/>
      <c r="G128" s="255"/>
      <c r="H128" s="255"/>
      <c r="I128" s="255"/>
      <c r="J128" s="255"/>
      <c r="K128" s="255"/>
      <c r="L128" s="255"/>
      <c r="M128" s="533" t="s">
        <v>120</v>
      </c>
      <c r="N128" s="529"/>
      <c r="O128" s="529">
        <v>99</v>
      </c>
      <c r="P128" s="529">
        <v>99</v>
      </c>
      <c r="Q128" s="236"/>
      <c r="R128" s="236">
        <v>99</v>
      </c>
      <c r="S128" s="237">
        <v>9</v>
      </c>
      <c r="T128" s="237">
        <v>99</v>
      </c>
      <c r="U128" s="238">
        <v>99999</v>
      </c>
      <c r="V128" s="238"/>
      <c r="W128" s="529"/>
      <c r="X128" s="530">
        <v>0</v>
      </c>
      <c r="Y128" s="530">
        <f t="shared" si="16"/>
        <v>143695.74608001151</v>
      </c>
      <c r="Z128" s="531">
        <f t="shared" si="16"/>
        <v>153068.85149967056</v>
      </c>
      <c r="AA128" s="7"/>
      <c r="AB128" s="3"/>
    </row>
    <row r="129" spans="1:29" ht="18" customHeight="1" thickBot="1">
      <c r="A129" s="6"/>
      <c r="B129" s="229"/>
      <c r="C129" s="251"/>
      <c r="D129" s="230"/>
      <c r="E129" s="230"/>
      <c r="F129" s="230"/>
      <c r="G129" s="230"/>
      <c r="H129" s="230"/>
      <c r="I129" s="230"/>
      <c r="J129" s="230"/>
      <c r="K129" s="230"/>
      <c r="L129" s="231"/>
      <c r="M129" s="534" t="s">
        <v>120</v>
      </c>
      <c r="N129" s="277"/>
      <c r="O129" s="277"/>
      <c r="P129" s="277"/>
      <c r="Q129" s="239"/>
      <c r="R129" s="239"/>
      <c r="S129" s="240"/>
      <c r="T129" s="240"/>
      <c r="U129" s="241"/>
      <c r="V129" s="241"/>
      <c r="W129" s="277"/>
      <c r="X129" s="278">
        <f ca="1">Ведом!X130</f>
        <v>0</v>
      </c>
      <c r="Y129" s="278">
        <f ca="1">Ведом!Y130</f>
        <v>143695.74608001151</v>
      </c>
      <c r="Z129" s="279">
        <f ca="1">Ведом!Z130</f>
        <v>153068.85149967056</v>
      </c>
      <c r="AA129" s="227" t="s">
        <v>119</v>
      </c>
      <c r="AB129" s="228" t="s">
        <v>119</v>
      </c>
      <c r="AC129" s="227" t="s">
        <v>119</v>
      </c>
    </row>
    <row r="130" spans="1:29" ht="21.75" customHeight="1" thickBot="1">
      <c r="A130" s="4"/>
      <c r="B130" s="192"/>
      <c r="C130" s="192"/>
      <c r="D130" s="202"/>
      <c r="E130" s="203"/>
      <c r="F130" s="203"/>
      <c r="G130" s="203"/>
      <c r="H130" s="203"/>
      <c r="I130" s="203"/>
      <c r="J130" s="203"/>
      <c r="K130" s="203"/>
      <c r="L130" s="232"/>
      <c r="M130" s="280" t="s">
        <v>118</v>
      </c>
      <c r="N130" s="281"/>
      <c r="O130" s="281"/>
      <c r="P130" s="281"/>
      <c r="Q130" s="282"/>
      <c r="R130" s="282"/>
      <c r="S130" s="283"/>
      <c r="T130" s="283"/>
      <c r="U130" s="284"/>
      <c r="V130" s="284"/>
      <c r="W130" s="285"/>
      <c r="X130" s="286">
        <f ca="1">X129+X124</f>
        <v>4429150</v>
      </c>
      <c r="Y130" s="286">
        <f>Y129+Y124</f>
        <v>5840456.9960800111</v>
      </c>
      <c r="Z130" s="287">
        <f ca="1">Z129+Z124</f>
        <v>3156530.001499671</v>
      </c>
      <c r="AA130" s="3"/>
      <c r="AB130" s="2"/>
    </row>
  </sheetData>
  <autoFilter ref="M15:Z130">
    <filterColumn colId="5" showButton="0"/>
    <filterColumn colId="6" showButton="0"/>
    <filterColumn colId="7" showButton="0"/>
  </autoFilter>
  <mergeCells count="81">
    <mergeCell ref="J21:N21"/>
    <mergeCell ref="E22:N22"/>
    <mergeCell ref="F23:N23"/>
    <mergeCell ref="R14:U14"/>
    <mergeCell ref="R15:U15"/>
    <mergeCell ref="D16:N16"/>
    <mergeCell ref="E17:N17"/>
    <mergeCell ref="F18:N18"/>
    <mergeCell ref="I20:N20"/>
    <mergeCell ref="I59:N59"/>
    <mergeCell ref="J48:N48"/>
    <mergeCell ref="D49:N49"/>
    <mergeCell ref="E50:N50"/>
    <mergeCell ref="F51:N51"/>
    <mergeCell ref="H52:N52"/>
    <mergeCell ref="I53:N53"/>
    <mergeCell ref="J54:N54"/>
    <mergeCell ref="J55:N55"/>
    <mergeCell ref="D56:N56"/>
    <mergeCell ref="E57:N57"/>
    <mergeCell ref="F58:N58"/>
    <mergeCell ref="H24:N24"/>
    <mergeCell ref="I25:N25"/>
    <mergeCell ref="J26:N26"/>
    <mergeCell ref="E76:N76"/>
    <mergeCell ref="J61:N61"/>
    <mergeCell ref="D62:N62"/>
    <mergeCell ref="E63:N63"/>
    <mergeCell ref="F64:N64"/>
    <mergeCell ref="G65:N65"/>
    <mergeCell ref="H66:N66"/>
    <mergeCell ref="I67:N67"/>
    <mergeCell ref="J68:N68"/>
    <mergeCell ref="H69:N69"/>
    <mergeCell ref="I70:N70"/>
    <mergeCell ref="J75:N75"/>
    <mergeCell ref="J88:N88"/>
    <mergeCell ref="F77:N77"/>
    <mergeCell ref="G78:N78"/>
    <mergeCell ref="H79:N79"/>
    <mergeCell ref="I80:N80"/>
    <mergeCell ref="J81:N81"/>
    <mergeCell ref="D82:N82"/>
    <mergeCell ref="E83:N83"/>
    <mergeCell ref="E97:N97"/>
    <mergeCell ref="F98:N98"/>
    <mergeCell ref="G99:N99"/>
    <mergeCell ref="F84:N84"/>
    <mergeCell ref="G85:N85"/>
    <mergeCell ref="H86:N86"/>
    <mergeCell ref="I87:N87"/>
    <mergeCell ref="E89:N89"/>
    <mergeCell ref="F90:N90"/>
    <mergeCell ref="G91:N91"/>
    <mergeCell ref="H92:N92"/>
    <mergeCell ref="I93:N93"/>
    <mergeCell ref="J96:N96"/>
    <mergeCell ref="H114:N114"/>
    <mergeCell ref="H103:N103"/>
    <mergeCell ref="I104:N104"/>
    <mergeCell ref="J105:N105"/>
    <mergeCell ref="D106:N106"/>
    <mergeCell ref="E107:N107"/>
    <mergeCell ref="F108:N108"/>
    <mergeCell ref="G109:N109"/>
    <mergeCell ref="H110:N110"/>
    <mergeCell ref="I111:N111"/>
    <mergeCell ref="J112:N112"/>
    <mergeCell ref="G113:N113"/>
    <mergeCell ref="H100:N100"/>
    <mergeCell ref="I101:N101"/>
    <mergeCell ref="J102:N102"/>
    <mergeCell ref="H121:N121"/>
    <mergeCell ref="I122:N122"/>
    <mergeCell ref="J123:N123"/>
    <mergeCell ref="I115:N115"/>
    <mergeCell ref="J116:N116"/>
    <mergeCell ref="D117:N117"/>
    <mergeCell ref="E118:N118"/>
    <mergeCell ref="F119:N119"/>
    <mergeCell ref="G120:N120"/>
  </mergeCells>
  <phoneticPr fontId="0" type="noConversion"/>
  <pageMargins left="1.1811023622047245" right="0.39370078740157483" top="0.78740157480314965" bottom="0.59055118110236227" header="0.31496062992125984" footer="0.31496062992125984"/>
  <pageSetup paperSize="9" scale="55" fitToHeight="0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B110"/>
  <sheetViews>
    <sheetView showGridLines="0" zoomScale="90" zoomScaleNormal="90" workbookViewId="0">
      <selection activeCell="X6" sqref="X6"/>
    </sheetView>
  </sheetViews>
  <sheetFormatPr defaultRowHeight="12.75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1" customWidth="1"/>
    <col min="23" max="23" width="0" style="1" hidden="1" customWidth="1"/>
    <col min="24" max="24" width="14.42578125" style="1" customWidth="1"/>
    <col min="25" max="25" width="14.5703125" style="1" customWidth="1"/>
    <col min="26" max="26" width="15.1406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>
      <c r="A1" s="84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2"/>
      <c r="Z1" s="2"/>
      <c r="AA1" s="3"/>
      <c r="AB1" s="2"/>
    </row>
    <row r="2" spans="1:28" ht="12.75" customHeight="1">
      <c r="A2" s="84"/>
      <c r="B2" s="83"/>
      <c r="C2" s="83"/>
      <c r="D2" s="83"/>
      <c r="E2" s="83"/>
      <c r="F2" s="83"/>
      <c r="G2" s="83"/>
      <c r="H2" s="83"/>
      <c r="I2" s="83"/>
      <c r="J2" s="83"/>
      <c r="K2" s="2"/>
      <c r="L2" s="83"/>
      <c r="M2" s="83"/>
      <c r="N2" s="83"/>
      <c r="O2" s="83"/>
      <c r="P2" s="83"/>
      <c r="Q2" s="83"/>
      <c r="R2" s="83"/>
      <c r="S2" s="83"/>
      <c r="T2" s="83"/>
      <c r="U2" s="83"/>
      <c r="V2" s="2"/>
      <c r="W2" s="83"/>
      <c r="X2" s="85" t="s">
        <v>613</v>
      </c>
      <c r="Y2" s="82"/>
      <c r="Z2" s="2"/>
      <c r="AA2" s="3"/>
      <c r="AB2" s="2"/>
    </row>
    <row r="3" spans="1:28" ht="12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2"/>
      <c r="W3" s="83"/>
      <c r="X3" s="85" t="s">
        <v>258</v>
      </c>
      <c r="Y3" s="82"/>
      <c r="Z3" s="2"/>
      <c r="AA3" s="3"/>
      <c r="AB3" s="2"/>
    </row>
    <row r="4" spans="1:28" ht="12.75" customHeight="1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2"/>
      <c r="W4" s="83"/>
      <c r="X4" s="85" t="s">
        <v>257</v>
      </c>
      <c r="Y4" s="82"/>
      <c r="Z4" s="3"/>
      <c r="AA4" s="3"/>
      <c r="AB4" s="2"/>
    </row>
    <row r="5" spans="1:28" ht="12.75" customHeight="1">
      <c r="A5" s="84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4"/>
      <c r="O5" s="4"/>
      <c r="P5" s="2"/>
      <c r="Q5" s="86"/>
      <c r="R5" s="88"/>
      <c r="S5" s="86"/>
      <c r="T5" s="86"/>
      <c r="U5" s="86"/>
      <c r="V5" s="2"/>
      <c r="W5" s="87"/>
      <c r="X5" s="85" t="s">
        <v>579</v>
      </c>
      <c r="Y5" s="86"/>
      <c r="Z5" s="80"/>
      <c r="AA5" s="3"/>
      <c r="AB5" s="2"/>
    </row>
    <row r="6" spans="1:28" ht="12.75" customHeight="1">
      <c r="A6" s="84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2"/>
      <c r="W6" s="83"/>
      <c r="X6" s="85" t="s">
        <v>116</v>
      </c>
      <c r="Y6" s="82"/>
      <c r="Z6" s="2"/>
      <c r="AA6" s="3"/>
      <c r="AB6" s="2"/>
    </row>
    <row r="7" spans="1:28" ht="12.75" customHeight="1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2"/>
      <c r="Z7" s="3"/>
      <c r="AA7" s="3"/>
      <c r="AB7" s="2"/>
    </row>
    <row r="8" spans="1:28" ht="12.75" customHeight="1">
      <c r="A8" s="7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3"/>
      <c r="AB8" s="2"/>
    </row>
    <row r="9" spans="1:28" s="545" customFormat="1" ht="12.75" customHeight="1">
      <c r="A9" s="465" t="s">
        <v>268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3"/>
      <c r="AB9" s="544"/>
    </row>
    <row r="10" spans="1:28" ht="12.75" customHeight="1">
      <c r="A10" s="465" t="s">
        <v>583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3"/>
      <c r="AB10" s="2"/>
    </row>
    <row r="11" spans="1:28" ht="12.75" customHeight="1">
      <c r="A11" s="166" t="s">
        <v>269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3"/>
      <c r="AB11" s="2"/>
    </row>
    <row r="12" spans="1:28" ht="12.75" customHeight="1">
      <c r="A12" s="166" t="s">
        <v>79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88"/>
      <c r="Z12" s="80"/>
      <c r="AA12" s="3"/>
      <c r="AB12" s="2"/>
    </row>
    <row r="13" spans="1:28" ht="12.75" customHeight="1">
      <c r="A13" s="29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88"/>
      <c r="Z13" s="80"/>
      <c r="AA13" s="3"/>
      <c r="AB13" s="2"/>
    </row>
    <row r="14" spans="1:28" ht="12.75" customHeight="1" thickBot="1">
      <c r="A14" s="77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4"/>
      <c r="Z14" s="331" t="s">
        <v>256</v>
      </c>
      <c r="AA14" s="3"/>
      <c r="AB14" s="2"/>
    </row>
    <row r="15" spans="1:28" ht="32.25" customHeight="1" thickBot="1">
      <c r="A15" s="6"/>
      <c r="B15" s="73"/>
      <c r="C15" s="73"/>
      <c r="D15" s="73"/>
      <c r="E15" s="73"/>
      <c r="F15" s="73"/>
      <c r="G15" s="73"/>
      <c r="H15" s="73"/>
      <c r="I15" s="73"/>
      <c r="J15" s="73"/>
      <c r="K15" s="72"/>
      <c r="L15" s="72"/>
      <c r="M15" s="68" t="s">
        <v>255</v>
      </c>
      <c r="N15" s="70" t="s">
        <v>254</v>
      </c>
      <c r="O15" s="71" t="s">
        <v>251</v>
      </c>
      <c r="P15" s="624" t="s">
        <v>250</v>
      </c>
      <c r="Q15" s="624"/>
      <c r="R15" s="624"/>
      <c r="S15" s="624"/>
      <c r="T15" s="70" t="s">
        <v>253</v>
      </c>
      <c r="U15" s="69" t="s">
        <v>252</v>
      </c>
      <c r="V15" s="70" t="s">
        <v>249</v>
      </c>
      <c r="W15" s="69" t="s">
        <v>248</v>
      </c>
      <c r="X15" s="69" t="s">
        <v>618</v>
      </c>
      <c r="Y15" s="68" t="s">
        <v>622</v>
      </c>
      <c r="Z15" s="67" t="s">
        <v>71</v>
      </c>
      <c r="AA15" s="66"/>
      <c r="AB15" s="3"/>
    </row>
    <row r="16" spans="1:28" ht="12" customHeight="1">
      <c r="A16" s="212"/>
      <c r="B16" s="297"/>
      <c r="C16" s="297"/>
      <c r="D16" s="297"/>
      <c r="E16" s="297"/>
      <c r="F16" s="297"/>
      <c r="G16" s="297"/>
      <c r="H16" s="297"/>
      <c r="I16" s="297"/>
      <c r="J16" s="297"/>
      <c r="K16" s="298"/>
      <c r="L16" s="298"/>
      <c r="M16" s="299">
        <v>1</v>
      </c>
      <c r="N16" s="300">
        <v>2</v>
      </c>
      <c r="O16" s="301">
        <v>5</v>
      </c>
      <c r="P16" s="680">
        <v>2</v>
      </c>
      <c r="Q16" s="680"/>
      <c r="R16" s="680"/>
      <c r="S16" s="680"/>
      <c r="T16" s="300">
        <v>3</v>
      </c>
      <c r="U16" s="299">
        <v>4</v>
      </c>
      <c r="V16" s="300">
        <v>5</v>
      </c>
      <c r="W16" s="299">
        <v>7</v>
      </c>
      <c r="X16" s="299">
        <v>6</v>
      </c>
      <c r="Y16" s="299">
        <v>7</v>
      </c>
      <c r="Z16" s="299">
        <v>8</v>
      </c>
      <c r="AA16" s="58"/>
      <c r="AB16" s="3"/>
    </row>
    <row r="17" spans="1:28" ht="55.5" customHeight="1">
      <c r="A17" s="22"/>
      <c r="B17" s="302"/>
      <c r="C17" s="303"/>
      <c r="D17" s="681" t="s">
        <v>223</v>
      </c>
      <c r="E17" s="681"/>
      <c r="F17" s="681"/>
      <c r="G17" s="682"/>
      <c r="H17" s="682"/>
      <c r="I17" s="682"/>
      <c r="J17" s="682"/>
      <c r="K17" s="682"/>
      <c r="L17" s="682"/>
      <c r="M17" s="682"/>
      <c r="N17" s="682"/>
      <c r="O17" s="218" t="s">
        <v>222</v>
      </c>
      <c r="P17" s="191" t="s">
        <v>220</v>
      </c>
      <c r="Q17" s="324" t="s">
        <v>123</v>
      </c>
      <c r="R17" s="191" t="s">
        <v>122</v>
      </c>
      <c r="S17" s="325" t="s">
        <v>121</v>
      </c>
      <c r="T17" s="191" t="s">
        <v>119</v>
      </c>
      <c r="U17" s="191" t="s">
        <v>119</v>
      </c>
      <c r="V17" s="247" t="s">
        <v>119</v>
      </c>
      <c r="W17" s="9"/>
      <c r="X17" s="349">
        <f>X18+X24+X22+X19</f>
        <v>57812</v>
      </c>
      <c r="Y17" s="349">
        <f>Y18+Y24+Y22</f>
        <v>0</v>
      </c>
      <c r="Z17" s="350">
        <f>Z18+Z24+Z22</f>
        <v>0</v>
      </c>
      <c r="AA17" s="7"/>
      <c r="AB17" s="3"/>
    </row>
    <row r="18" spans="1:28" ht="0.75" customHeight="1">
      <c r="A18" s="22"/>
      <c r="B18" s="304"/>
      <c r="C18" s="305"/>
      <c r="D18" s="306"/>
      <c r="E18" s="307"/>
      <c r="F18" s="332"/>
      <c r="G18" s="669"/>
      <c r="H18" s="669"/>
      <c r="I18" s="669"/>
      <c r="J18" s="669"/>
      <c r="K18" s="669"/>
      <c r="L18" s="669"/>
      <c r="M18" s="669"/>
      <c r="N18" s="669"/>
      <c r="O18" s="218" t="s">
        <v>244</v>
      </c>
      <c r="P18" s="14"/>
      <c r="Q18" s="186"/>
      <c r="R18" s="14"/>
      <c r="S18" s="326"/>
      <c r="T18" s="14" t="s">
        <v>119</v>
      </c>
      <c r="U18" s="14" t="s">
        <v>119</v>
      </c>
      <c r="V18" s="9" t="s">
        <v>119</v>
      </c>
      <c r="W18" s="9"/>
      <c r="X18" s="351">
        <v>0</v>
      </c>
      <c r="Y18" s="351">
        <f>Y19</f>
        <v>0</v>
      </c>
      <c r="Z18" s="352">
        <f>Z19</f>
        <v>0</v>
      </c>
      <c r="AA18" s="7"/>
      <c r="AB18" s="3"/>
    </row>
    <row r="19" spans="1:28" ht="36" customHeight="1">
      <c r="A19" s="22"/>
      <c r="B19" s="683" t="s">
        <v>14</v>
      </c>
      <c r="C19" s="666"/>
      <c r="D19" s="666"/>
      <c r="E19" s="666"/>
      <c r="F19" s="666"/>
      <c r="G19" s="666"/>
      <c r="H19" s="666"/>
      <c r="I19" s="666"/>
      <c r="J19" s="666"/>
      <c r="K19" s="666"/>
      <c r="L19" s="666"/>
      <c r="M19" s="666"/>
      <c r="N19" s="666"/>
      <c r="O19" s="218" t="s">
        <v>244</v>
      </c>
      <c r="P19" s="14" t="s">
        <v>220</v>
      </c>
      <c r="Q19" s="186" t="s">
        <v>123</v>
      </c>
      <c r="R19" s="14" t="s">
        <v>122</v>
      </c>
      <c r="S19" s="326">
        <v>0</v>
      </c>
      <c r="T19" s="14">
        <v>1</v>
      </c>
      <c r="U19" s="14">
        <v>6</v>
      </c>
      <c r="V19" s="9" t="s">
        <v>119</v>
      </c>
      <c r="W19" s="9"/>
      <c r="X19" s="351">
        <f>X20</f>
        <v>7152</v>
      </c>
      <c r="Y19" s="351">
        <f>Y20</f>
        <v>0</v>
      </c>
      <c r="Z19" s="352">
        <f>Z20</f>
        <v>0</v>
      </c>
      <c r="AA19" s="7"/>
      <c r="AB19" s="3"/>
    </row>
    <row r="20" spans="1:28" ht="36.75" customHeight="1">
      <c r="A20" s="22"/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 t="s">
        <v>15</v>
      </c>
      <c r="N20" s="304"/>
      <c r="O20" s="218"/>
      <c r="P20" s="14">
        <v>75</v>
      </c>
      <c r="Q20" s="186">
        <v>0</v>
      </c>
      <c r="R20" s="14">
        <v>0</v>
      </c>
      <c r="S20" s="326">
        <v>61002</v>
      </c>
      <c r="T20" s="14">
        <v>1</v>
      </c>
      <c r="U20" s="14">
        <v>6</v>
      </c>
      <c r="V20" s="9">
        <v>540</v>
      </c>
      <c r="W20" s="9"/>
      <c r="X20" s="546">
        <v>7152</v>
      </c>
      <c r="Y20" s="546">
        <v>0</v>
      </c>
      <c r="Z20" s="547">
        <v>0</v>
      </c>
      <c r="AA20" s="7"/>
      <c r="AB20" s="3"/>
    </row>
    <row r="21" spans="1:28" ht="36.75" customHeight="1">
      <c r="A21" s="22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487" t="s">
        <v>49</v>
      </c>
      <c r="N21" s="304"/>
      <c r="O21" s="218"/>
      <c r="P21" s="14">
        <v>75</v>
      </c>
      <c r="Q21" s="186">
        <v>0</v>
      </c>
      <c r="R21" s="14">
        <v>0</v>
      </c>
      <c r="S21" s="326">
        <v>0</v>
      </c>
      <c r="T21" s="14"/>
      <c r="U21" s="14"/>
      <c r="V21" s="9"/>
      <c r="W21" s="9"/>
      <c r="X21" s="351">
        <v>660</v>
      </c>
      <c r="Y21" s="351">
        <v>0</v>
      </c>
      <c r="Z21" s="352">
        <v>0</v>
      </c>
      <c r="AA21" s="7"/>
      <c r="AB21" s="3"/>
    </row>
    <row r="22" spans="1:28" ht="29.25" customHeight="1">
      <c r="A22" s="22"/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 t="s">
        <v>616</v>
      </c>
      <c r="N22" s="304"/>
      <c r="O22" s="218"/>
      <c r="P22" s="14">
        <v>75</v>
      </c>
      <c r="Q22" s="186">
        <v>0</v>
      </c>
      <c r="R22" s="14">
        <v>0</v>
      </c>
      <c r="S22" s="326">
        <v>90004</v>
      </c>
      <c r="T22" s="14">
        <v>1</v>
      </c>
      <c r="U22" s="14">
        <v>13</v>
      </c>
      <c r="V22" s="9"/>
      <c r="W22" s="9"/>
      <c r="X22" s="351">
        <v>660</v>
      </c>
      <c r="Y22" s="351">
        <v>0</v>
      </c>
      <c r="Z22" s="352">
        <v>0</v>
      </c>
      <c r="AA22" s="7"/>
      <c r="AB22" s="3"/>
    </row>
    <row r="23" spans="1:28" ht="29.25" customHeight="1">
      <c r="A23" s="22"/>
      <c r="B23" s="667" t="s">
        <v>617</v>
      </c>
      <c r="C23" s="667"/>
      <c r="D23" s="667"/>
      <c r="E23" s="667"/>
      <c r="F23" s="667"/>
      <c r="G23" s="667"/>
      <c r="H23" s="667"/>
      <c r="I23" s="667"/>
      <c r="J23" s="667"/>
      <c r="K23" s="667"/>
      <c r="L23" s="667"/>
      <c r="M23" s="667"/>
      <c r="N23" s="667"/>
      <c r="O23" s="218" t="s">
        <v>244</v>
      </c>
      <c r="P23" s="14" t="s">
        <v>220</v>
      </c>
      <c r="Q23" s="186" t="s">
        <v>123</v>
      </c>
      <c r="R23" s="14" t="s">
        <v>122</v>
      </c>
      <c r="S23" s="326">
        <v>90004</v>
      </c>
      <c r="T23" s="14">
        <v>1</v>
      </c>
      <c r="U23" s="14">
        <v>13</v>
      </c>
      <c r="V23" s="9">
        <v>850</v>
      </c>
      <c r="W23" s="9"/>
      <c r="X23" s="353">
        <v>660</v>
      </c>
      <c r="Y23" s="353">
        <v>0</v>
      </c>
      <c r="Z23" s="150">
        <v>0</v>
      </c>
      <c r="AA23" s="7"/>
      <c r="AB23" s="3"/>
    </row>
    <row r="24" spans="1:28" ht="33.75" customHeight="1">
      <c r="A24" s="22"/>
      <c r="B24" s="567" t="s">
        <v>95</v>
      </c>
      <c r="C24" s="567" t="s">
        <v>95</v>
      </c>
      <c r="D24" s="567" t="s">
        <v>95</v>
      </c>
      <c r="E24" s="567" t="s">
        <v>95</v>
      </c>
      <c r="F24" s="567" t="s">
        <v>95</v>
      </c>
      <c r="G24" s="567" t="s">
        <v>95</v>
      </c>
      <c r="H24" s="567" t="s">
        <v>95</v>
      </c>
      <c r="I24" s="567" t="s">
        <v>95</v>
      </c>
      <c r="J24" s="567" t="s">
        <v>95</v>
      </c>
      <c r="K24" s="567" t="s">
        <v>95</v>
      </c>
      <c r="L24" s="567" t="s">
        <v>95</v>
      </c>
      <c r="M24" s="567" t="s">
        <v>95</v>
      </c>
      <c r="N24" s="567" t="s">
        <v>95</v>
      </c>
      <c r="O24" s="218" t="s">
        <v>221</v>
      </c>
      <c r="P24" s="14" t="s">
        <v>220</v>
      </c>
      <c r="Q24" s="186" t="s">
        <v>123</v>
      </c>
      <c r="R24" s="14" t="s">
        <v>122</v>
      </c>
      <c r="S24" s="326">
        <v>90006</v>
      </c>
      <c r="T24" s="14" t="s">
        <v>119</v>
      </c>
      <c r="U24" s="14" t="s">
        <v>119</v>
      </c>
      <c r="V24" s="9" t="s">
        <v>119</v>
      </c>
      <c r="W24" s="9"/>
      <c r="X24" s="351">
        <f t="shared" ref="X24:Z25" si="0">X25</f>
        <v>50000</v>
      </c>
      <c r="Y24" s="351">
        <f t="shared" si="0"/>
        <v>0</v>
      </c>
      <c r="Z24" s="352">
        <f t="shared" si="0"/>
        <v>0</v>
      </c>
      <c r="AA24" s="7"/>
      <c r="AB24" s="3"/>
    </row>
    <row r="25" spans="1:28" ht="30.75" customHeight="1">
      <c r="A25" s="22"/>
      <c r="B25" s="558" t="s">
        <v>96</v>
      </c>
      <c r="C25" s="558" t="s">
        <v>96</v>
      </c>
      <c r="D25" s="558" t="s">
        <v>96</v>
      </c>
      <c r="E25" s="558" t="s">
        <v>96</v>
      </c>
      <c r="F25" s="558" t="s">
        <v>96</v>
      </c>
      <c r="G25" s="558" t="s">
        <v>96</v>
      </c>
      <c r="H25" s="558" t="s">
        <v>96</v>
      </c>
      <c r="I25" s="558" t="s">
        <v>96</v>
      </c>
      <c r="J25" s="558" t="s">
        <v>96</v>
      </c>
      <c r="K25" s="558" t="s">
        <v>96</v>
      </c>
      <c r="L25" s="558" t="s">
        <v>96</v>
      </c>
      <c r="M25" s="558" t="s">
        <v>96</v>
      </c>
      <c r="N25" s="558" t="s">
        <v>96</v>
      </c>
      <c r="O25" s="218" t="s">
        <v>221</v>
      </c>
      <c r="P25" s="14" t="s">
        <v>220</v>
      </c>
      <c r="Q25" s="186" t="s">
        <v>123</v>
      </c>
      <c r="R25" s="14" t="s">
        <v>122</v>
      </c>
      <c r="S25" s="326">
        <v>90006</v>
      </c>
      <c r="T25" s="14">
        <v>1</v>
      </c>
      <c r="U25" s="14">
        <v>7</v>
      </c>
      <c r="V25" s="9" t="s">
        <v>119</v>
      </c>
      <c r="W25" s="9"/>
      <c r="X25" s="351">
        <f t="shared" si="0"/>
        <v>50000</v>
      </c>
      <c r="Y25" s="351">
        <f t="shared" si="0"/>
        <v>0</v>
      </c>
      <c r="Z25" s="352">
        <f t="shared" si="0"/>
        <v>0</v>
      </c>
      <c r="AA25" s="7"/>
      <c r="AB25" s="3"/>
    </row>
    <row r="26" spans="1:28" ht="31.5" customHeight="1">
      <c r="A26" s="22"/>
      <c r="B26" s="477" t="s">
        <v>97</v>
      </c>
      <c r="C26" s="477" t="s">
        <v>97</v>
      </c>
      <c r="D26" s="477" t="s">
        <v>97</v>
      </c>
      <c r="E26" s="477" t="s">
        <v>97</v>
      </c>
      <c r="F26" s="477" t="s">
        <v>97</v>
      </c>
      <c r="G26" s="477" t="s">
        <v>97</v>
      </c>
      <c r="H26" s="477" t="s">
        <v>97</v>
      </c>
      <c r="I26" s="477" t="s">
        <v>97</v>
      </c>
      <c r="J26" s="477" t="s">
        <v>97</v>
      </c>
      <c r="K26" s="477" t="s">
        <v>97</v>
      </c>
      <c r="L26" s="477" t="s">
        <v>97</v>
      </c>
      <c r="M26" s="477" t="s">
        <v>97</v>
      </c>
      <c r="N26" s="477" t="s">
        <v>97</v>
      </c>
      <c r="O26" s="218" t="s">
        <v>221</v>
      </c>
      <c r="P26" s="14" t="s">
        <v>220</v>
      </c>
      <c r="Q26" s="186" t="s">
        <v>123</v>
      </c>
      <c r="R26" s="14" t="s">
        <v>122</v>
      </c>
      <c r="S26" s="326">
        <v>90006</v>
      </c>
      <c r="T26" s="14">
        <v>1</v>
      </c>
      <c r="U26" s="14">
        <v>7</v>
      </c>
      <c r="V26" s="9">
        <v>880</v>
      </c>
      <c r="W26" s="9"/>
      <c r="X26" s="353">
        <v>50000</v>
      </c>
      <c r="Y26" s="353">
        <v>0</v>
      </c>
      <c r="Z26" s="150">
        <v>0</v>
      </c>
      <c r="AA26" s="7"/>
      <c r="AB26" s="3"/>
    </row>
    <row r="27" spans="1:28" ht="29.25" customHeight="1">
      <c r="A27" s="22"/>
      <c r="B27" s="308"/>
      <c r="C27" s="309"/>
      <c r="D27" s="675" t="s">
        <v>8</v>
      </c>
      <c r="E27" s="676"/>
      <c r="F27" s="676"/>
      <c r="G27" s="676"/>
      <c r="H27" s="676"/>
      <c r="I27" s="676"/>
      <c r="J27" s="676"/>
      <c r="K27" s="676"/>
      <c r="L27" s="676"/>
      <c r="M27" s="676"/>
      <c r="N27" s="676"/>
      <c r="O27" s="218" t="s">
        <v>157</v>
      </c>
      <c r="P27" s="191" t="s">
        <v>141</v>
      </c>
      <c r="Q27" s="324" t="s">
        <v>123</v>
      </c>
      <c r="R27" s="191" t="s">
        <v>122</v>
      </c>
      <c r="S27" s="325" t="s">
        <v>121</v>
      </c>
      <c r="T27" s="191" t="s">
        <v>119</v>
      </c>
      <c r="U27" s="191" t="s">
        <v>119</v>
      </c>
      <c r="V27" s="247" t="s">
        <v>119</v>
      </c>
      <c r="W27" s="9"/>
      <c r="X27" s="349">
        <f>X28+X33</f>
        <v>1169100</v>
      </c>
      <c r="Y27" s="349">
        <f>Y28+Y33</f>
        <v>900000</v>
      </c>
      <c r="Z27" s="350">
        <f>Z28+Z33</f>
        <v>900000</v>
      </c>
      <c r="AA27" s="7"/>
      <c r="AB27" s="3"/>
    </row>
    <row r="28" spans="1:28" ht="15" customHeight="1">
      <c r="A28" s="22"/>
      <c r="B28" s="302"/>
      <c r="C28" s="303"/>
      <c r="D28" s="310"/>
      <c r="E28" s="678" t="s">
        <v>156</v>
      </c>
      <c r="F28" s="679"/>
      <c r="G28" s="679"/>
      <c r="H28" s="679"/>
      <c r="I28" s="679"/>
      <c r="J28" s="679"/>
      <c r="K28" s="679"/>
      <c r="L28" s="679"/>
      <c r="M28" s="679"/>
      <c r="N28" s="679"/>
      <c r="O28" s="218" t="s">
        <v>155</v>
      </c>
      <c r="P28" s="327" t="s">
        <v>141</v>
      </c>
      <c r="Q28" s="328" t="s">
        <v>150</v>
      </c>
      <c r="R28" s="327" t="s">
        <v>122</v>
      </c>
      <c r="S28" s="329" t="s">
        <v>121</v>
      </c>
      <c r="T28" s="327" t="s">
        <v>119</v>
      </c>
      <c r="U28" s="327" t="s">
        <v>119</v>
      </c>
      <c r="V28" s="330" t="s">
        <v>119</v>
      </c>
      <c r="W28" s="9"/>
      <c r="X28" s="354">
        <f t="shared" ref="X28:Z31" si="1">X29</f>
        <v>415300</v>
      </c>
      <c r="Y28" s="354">
        <f t="shared" si="1"/>
        <v>415300</v>
      </c>
      <c r="Z28" s="355">
        <f t="shared" si="1"/>
        <v>415300</v>
      </c>
      <c r="AA28" s="7"/>
      <c r="AB28" s="3"/>
    </row>
    <row r="29" spans="1:28" ht="15" customHeight="1">
      <c r="A29" s="22"/>
      <c r="B29" s="302"/>
      <c r="C29" s="303"/>
      <c r="D29" s="311"/>
      <c r="E29" s="312"/>
      <c r="F29" s="674" t="s">
        <v>154</v>
      </c>
      <c r="G29" s="669"/>
      <c r="H29" s="669"/>
      <c r="I29" s="669"/>
      <c r="J29" s="669"/>
      <c r="K29" s="669"/>
      <c r="L29" s="669"/>
      <c r="M29" s="669"/>
      <c r="N29" s="669"/>
      <c r="O29" s="218" t="s">
        <v>153</v>
      </c>
      <c r="P29" s="14" t="s">
        <v>141</v>
      </c>
      <c r="Q29" s="186" t="s">
        <v>150</v>
      </c>
      <c r="R29" s="14" t="s">
        <v>125</v>
      </c>
      <c r="S29" s="326" t="s">
        <v>121</v>
      </c>
      <c r="T29" s="14" t="s">
        <v>119</v>
      </c>
      <c r="U29" s="14" t="s">
        <v>119</v>
      </c>
      <c r="V29" s="9" t="s">
        <v>119</v>
      </c>
      <c r="W29" s="9"/>
      <c r="X29" s="351">
        <f t="shared" si="1"/>
        <v>415300</v>
      </c>
      <c r="Y29" s="351">
        <f t="shared" si="1"/>
        <v>415300</v>
      </c>
      <c r="Z29" s="352">
        <f t="shared" si="1"/>
        <v>415300</v>
      </c>
      <c r="AA29" s="7"/>
      <c r="AB29" s="3"/>
    </row>
    <row r="30" spans="1:28" ht="15" customHeight="1">
      <c r="A30" s="22"/>
      <c r="B30" s="304"/>
      <c r="C30" s="305"/>
      <c r="D30" s="313"/>
      <c r="E30" s="314"/>
      <c r="F30" s="332"/>
      <c r="G30" s="669" t="s">
        <v>152</v>
      </c>
      <c r="H30" s="669"/>
      <c r="I30" s="669"/>
      <c r="J30" s="669"/>
      <c r="K30" s="669"/>
      <c r="L30" s="669"/>
      <c r="M30" s="669"/>
      <c r="N30" s="669"/>
      <c r="O30" s="218" t="s">
        <v>151</v>
      </c>
      <c r="P30" s="14" t="s">
        <v>141</v>
      </c>
      <c r="Q30" s="186" t="s">
        <v>150</v>
      </c>
      <c r="R30" s="14" t="s">
        <v>125</v>
      </c>
      <c r="S30" s="326" t="s">
        <v>149</v>
      </c>
      <c r="T30" s="14" t="s">
        <v>119</v>
      </c>
      <c r="U30" s="14" t="s">
        <v>119</v>
      </c>
      <c r="V30" s="9" t="s">
        <v>119</v>
      </c>
      <c r="W30" s="9"/>
      <c r="X30" s="351">
        <f t="shared" si="1"/>
        <v>415300</v>
      </c>
      <c r="Y30" s="351">
        <f t="shared" si="1"/>
        <v>415300</v>
      </c>
      <c r="Z30" s="352">
        <f t="shared" si="1"/>
        <v>415300</v>
      </c>
      <c r="AA30" s="7"/>
      <c r="AB30" s="3"/>
    </row>
    <row r="31" spans="1:28" ht="15" customHeight="1">
      <c r="A31" s="22"/>
      <c r="B31" s="666" t="s">
        <v>158</v>
      </c>
      <c r="C31" s="666"/>
      <c r="D31" s="666"/>
      <c r="E31" s="666"/>
      <c r="F31" s="666"/>
      <c r="G31" s="666"/>
      <c r="H31" s="666"/>
      <c r="I31" s="666"/>
      <c r="J31" s="666"/>
      <c r="K31" s="666"/>
      <c r="L31" s="666"/>
      <c r="M31" s="666"/>
      <c r="N31" s="666"/>
      <c r="O31" s="218" t="s">
        <v>151</v>
      </c>
      <c r="P31" s="14" t="s">
        <v>141</v>
      </c>
      <c r="Q31" s="186" t="s">
        <v>150</v>
      </c>
      <c r="R31" s="14" t="s">
        <v>125</v>
      </c>
      <c r="S31" s="326" t="s">
        <v>149</v>
      </c>
      <c r="T31" s="14">
        <v>8</v>
      </c>
      <c r="U31" s="14">
        <v>1</v>
      </c>
      <c r="V31" s="9" t="s">
        <v>119</v>
      </c>
      <c r="W31" s="9"/>
      <c r="X31" s="351">
        <f t="shared" si="1"/>
        <v>415300</v>
      </c>
      <c r="Y31" s="351">
        <f t="shared" si="1"/>
        <v>415300</v>
      </c>
      <c r="Z31" s="352">
        <f t="shared" si="1"/>
        <v>415300</v>
      </c>
      <c r="AA31" s="7"/>
      <c r="AB31" s="3"/>
    </row>
    <row r="32" spans="1:28" ht="15" customHeight="1">
      <c r="A32" s="22"/>
      <c r="B32" s="667" t="s">
        <v>143</v>
      </c>
      <c r="C32" s="667"/>
      <c r="D32" s="667"/>
      <c r="E32" s="667"/>
      <c r="F32" s="667"/>
      <c r="G32" s="667"/>
      <c r="H32" s="667"/>
      <c r="I32" s="667"/>
      <c r="J32" s="667"/>
      <c r="K32" s="667"/>
      <c r="L32" s="667"/>
      <c r="M32" s="667"/>
      <c r="N32" s="667"/>
      <c r="O32" s="218" t="s">
        <v>151</v>
      </c>
      <c r="P32" s="14" t="s">
        <v>141</v>
      </c>
      <c r="Q32" s="186" t="s">
        <v>150</v>
      </c>
      <c r="R32" s="14" t="s">
        <v>125</v>
      </c>
      <c r="S32" s="326" t="s">
        <v>149</v>
      </c>
      <c r="T32" s="14">
        <v>8</v>
      </c>
      <c r="U32" s="14">
        <v>1</v>
      </c>
      <c r="V32" s="9" t="s">
        <v>138</v>
      </c>
      <c r="W32" s="9"/>
      <c r="X32" s="353">
        <v>415300</v>
      </c>
      <c r="Y32" s="353">
        <v>415300</v>
      </c>
      <c r="Z32" s="150">
        <v>415300</v>
      </c>
      <c r="AA32" s="7"/>
      <c r="AB32" s="3"/>
    </row>
    <row r="33" spans="1:28" ht="15" customHeight="1">
      <c r="A33" s="22"/>
      <c r="B33" s="308"/>
      <c r="C33" s="309"/>
      <c r="D33" s="310"/>
      <c r="E33" s="677" t="s">
        <v>148</v>
      </c>
      <c r="F33" s="673"/>
      <c r="G33" s="673"/>
      <c r="H33" s="673"/>
      <c r="I33" s="673"/>
      <c r="J33" s="673"/>
      <c r="K33" s="673"/>
      <c r="L33" s="673"/>
      <c r="M33" s="673"/>
      <c r="N33" s="673"/>
      <c r="O33" s="218" t="s">
        <v>147</v>
      </c>
      <c r="P33" s="327" t="s">
        <v>141</v>
      </c>
      <c r="Q33" s="328" t="s">
        <v>140</v>
      </c>
      <c r="R33" s="327" t="s">
        <v>122</v>
      </c>
      <c r="S33" s="329" t="s">
        <v>121</v>
      </c>
      <c r="T33" s="327" t="s">
        <v>119</v>
      </c>
      <c r="U33" s="327" t="s">
        <v>119</v>
      </c>
      <c r="V33" s="330" t="s">
        <v>119</v>
      </c>
      <c r="W33" s="9"/>
      <c r="X33" s="354">
        <f>X34+X38</f>
        <v>753800</v>
      </c>
      <c r="Y33" s="354">
        <f t="shared" ref="X33:Z35" si="2">Y34</f>
        <v>484700</v>
      </c>
      <c r="Z33" s="355">
        <f t="shared" si="2"/>
        <v>484700</v>
      </c>
      <c r="AA33" s="7"/>
      <c r="AB33" s="3"/>
    </row>
    <row r="34" spans="1:28" ht="15" customHeight="1">
      <c r="A34" s="22"/>
      <c r="B34" s="302"/>
      <c r="C34" s="303"/>
      <c r="D34" s="311"/>
      <c r="E34" s="312"/>
      <c r="F34" s="674" t="s">
        <v>146</v>
      </c>
      <c r="G34" s="669"/>
      <c r="H34" s="669"/>
      <c r="I34" s="669"/>
      <c r="J34" s="669"/>
      <c r="K34" s="669"/>
      <c r="L34" s="669"/>
      <c r="M34" s="669"/>
      <c r="N34" s="669"/>
      <c r="O34" s="218" t="s">
        <v>145</v>
      </c>
      <c r="P34" s="14" t="s">
        <v>141</v>
      </c>
      <c r="Q34" s="186" t="s">
        <v>140</v>
      </c>
      <c r="R34" s="14" t="s">
        <v>125</v>
      </c>
      <c r="S34" s="326" t="s">
        <v>121</v>
      </c>
      <c r="T34" s="14" t="s">
        <v>119</v>
      </c>
      <c r="U34" s="14" t="s">
        <v>119</v>
      </c>
      <c r="V34" s="9" t="s">
        <v>119</v>
      </c>
      <c r="W34" s="9"/>
      <c r="X34" s="351">
        <f t="shared" si="2"/>
        <v>504800</v>
      </c>
      <c r="Y34" s="351">
        <f t="shared" si="2"/>
        <v>484700</v>
      </c>
      <c r="Z34" s="352">
        <f t="shared" si="2"/>
        <v>484700</v>
      </c>
      <c r="AA34" s="7"/>
      <c r="AB34" s="3"/>
    </row>
    <row r="35" spans="1:28" ht="15" customHeight="1">
      <c r="A35" s="22"/>
      <c r="B35" s="304"/>
      <c r="C35" s="305"/>
      <c r="D35" s="313"/>
      <c r="E35" s="314"/>
      <c r="F35" s="332"/>
      <c r="G35" s="669" t="s">
        <v>144</v>
      </c>
      <c r="H35" s="669"/>
      <c r="I35" s="669"/>
      <c r="J35" s="669"/>
      <c r="K35" s="669"/>
      <c r="L35" s="669"/>
      <c r="M35" s="669"/>
      <c r="N35" s="669"/>
      <c r="O35" s="218" t="s">
        <v>142</v>
      </c>
      <c r="P35" s="14" t="s">
        <v>141</v>
      </c>
      <c r="Q35" s="186" t="s">
        <v>140</v>
      </c>
      <c r="R35" s="14" t="s">
        <v>125</v>
      </c>
      <c r="S35" s="326" t="s">
        <v>139</v>
      </c>
      <c r="T35" s="14" t="s">
        <v>119</v>
      </c>
      <c r="U35" s="14" t="s">
        <v>119</v>
      </c>
      <c r="V35" s="9" t="s">
        <v>119</v>
      </c>
      <c r="W35" s="9"/>
      <c r="X35" s="351">
        <f t="shared" si="2"/>
        <v>504800</v>
      </c>
      <c r="Y35" s="351">
        <f t="shared" si="2"/>
        <v>484700</v>
      </c>
      <c r="Z35" s="352">
        <f t="shared" si="2"/>
        <v>484700</v>
      </c>
      <c r="AA35" s="7"/>
      <c r="AB35" s="3"/>
    </row>
    <row r="36" spans="1:28" ht="15" customHeight="1">
      <c r="A36" s="22"/>
      <c r="B36" s="666" t="s">
        <v>158</v>
      </c>
      <c r="C36" s="666"/>
      <c r="D36" s="666"/>
      <c r="E36" s="666"/>
      <c r="F36" s="666"/>
      <c r="G36" s="666"/>
      <c r="H36" s="666"/>
      <c r="I36" s="666"/>
      <c r="J36" s="666"/>
      <c r="K36" s="666"/>
      <c r="L36" s="666"/>
      <c r="M36" s="666"/>
      <c r="N36" s="666"/>
      <c r="O36" s="218" t="s">
        <v>142</v>
      </c>
      <c r="P36" s="14" t="s">
        <v>141</v>
      </c>
      <c r="Q36" s="186" t="s">
        <v>140</v>
      </c>
      <c r="R36" s="14" t="s">
        <v>125</v>
      </c>
      <c r="S36" s="326" t="s">
        <v>139</v>
      </c>
      <c r="T36" s="14">
        <v>8</v>
      </c>
      <c r="U36" s="14">
        <v>1</v>
      </c>
      <c r="V36" s="9" t="s">
        <v>119</v>
      </c>
      <c r="W36" s="9"/>
      <c r="X36" s="351">
        <f>+SUM(X37)</f>
        <v>504800</v>
      </c>
      <c r="Y36" s="351">
        <f>Y39+SUM(Y37)</f>
        <v>484700</v>
      </c>
      <c r="Z36" s="352">
        <f>Z39+SUM(Z37)</f>
        <v>484700</v>
      </c>
      <c r="AA36" s="7"/>
      <c r="AB36" s="3"/>
    </row>
    <row r="37" spans="1:28" ht="15" customHeight="1">
      <c r="A37" s="22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 t="s">
        <v>143</v>
      </c>
      <c r="N37" s="304"/>
      <c r="O37" s="218"/>
      <c r="P37" s="14">
        <v>81</v>
      </c>
      <c r="Q37" s="186">
        <v>2</v>
      </c>
      <c r="R37" s="14">
        <v>1</v>
      </c>
      <c r="S37" s="326">
        <v>70011</v>
      </c>
      <c r="T37" s="14">
        <v>8</v>
      </c>
      <c r="U37" s="14">
        <v>1</v>
      </c>
      <c r="V37" s="9">
        <v>610</v>
      </c>
      <c r="W37" s="9"/>
      <c r="X37" s="546">
        <v>504800</v>
      </c>
      <c r="Y37" s="546">
        <v>484700</v>
      </c>
      <c r="Z37" s="547">
        <v>484700</v>
      </c>
      <c r="AA37" s="7"/>
      <c r="AB37" s="3"/>
    </row>
    <row r="38" spans="1:28" ht="42" customHeight="1">
      <c r="A38" s="22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 t="s">
        <v>98</v>
      </c>
      <c r="N38" s="304"/>
      <c r="O38" s="218"/>
      <c r="P38" s="14">
        <v>81</v>
      </c>
      <c r="Q38" s="186">
        <v>2</v>
      </c>
      <c r="R38" s="14">
        <v>2</v>
      </c>
      <c r="S38" s="326">
        <v>67777</v>
      </c>
      <c r="T38" s="14">
        <v>8</v>
      </c>
      <c r="U38" s="14">
        <v>1</v>
      </c>
      <c r="V38" s="9"/>
      <c r="W38" s="9"/>
      <c r="X38" s="351">
        <f>SUM(X39)</f>
        <v>249000</v>
      </c>
      <c r="Y38" s="351"/>
      <c r="Z38" s="352"/>
      <c r="AA38" s="7"/>
      <c r="AB38" s="3"/>
    </row>
    <row r="39" spans="1:28" ht="15" customHeight="1">
      <c r="A39" s="22"/>
      <c r="B39" s="667" t="s">
        <v>143</v>
      </c>
      <c r="C39" s="667"/>
      <c r="D39" s="667"/>
      <c r="E39" s="667"/>
      <c r="F39" s="667"/>
      <c r="G39" s="667"/>
      <c r="H39" s="667"/>
      <c r="I39" s="667"/>
      <c r="J39" s="667"/>
      <c r="K39" s="667"/>
      <c r="L39" s="667"/>
      <c r="M39" s="667"/>
      <c r="N39" s="667"/>
      <c r="O39" s="218" t="s">
        <v>142</v>
      </c>
      <c r="P39" s="14" t="s">
        <v>141</v>
      </c>
      <c r="Q39" s="186" t="s">
        <v>140</v>
      </c>
      <c r="R39" s="14">
        <v>2</v>
      </c>
      <c r="S39" s="326">
        <v>67777</v>
      </c>
      <c r="T39" s="14">
        <v>8</v>
      </c>
      <c r="U39" s="14">
        <v>1</v>
      </c>
      <c r="V39" s="9" t="s">
        <v>138</v>
      </c>
      <c r="W39" s="9"/>
      <c r="X39" s="353">
        <v>249000</v>
      </c>
      <c r="Y39" s="353">
        <v>0</v>
      </c>
      <c r="Z39" s="150">
        <v>0</v>
      </c>
      <c r="AA39" s="7"/>
      <c r="AB39" s="3"/>
    </row>
    <row r="40" spans="1:28" ht="72" customHeight="1">
      <c r="A40" s="22"/>
      <c r="B40" s="308"/>
      <c r="C40" s="309"/>
      <c r="D40" s="675" t="s">
        <v>6</v>
      </c>
      <c r="E40" s="676"/>
      <c r="F40" s="676"/>
      <c r="G40" s="676"/>
      <c r="H40" s="676"/>
      <c r="I40" s="676"/>
      <c r="J40" s="676"/>
      <c r="K40" s="676"/>
      <c r="L40" s="676"/>
      <c r="M40" s="676"/>
      <c r="N40" s="676"/>
      <c r="O40" s="218" t="s">
        <v>135</v>
      </c>
      <c r="P40" s="191" t="s">
        <v>127</v>
      </c>
      <c r="Q40" s="324" t="s">
        <v>123</v>
      </c>
      <c r="R40" s="191" t="s">
        <v>122</v>
      </c>
      <c r="S40" s="325" t="s">
        <v>121</v>
      </c>
      <c r="T40" s="191" t="s">
        <v>119</v>
      </c>
      <c r="U40" s="191" t="s">
        <v>119</v>
      </c>
      <c r="V40" s="247" t="s">
        <v>119</v>
      </c>
      <c r="W40" s="9"/>
      <c r="X40" s="349">
        <f>X41+X54+X59+X64+X71+X80</f>
        <v>862863.72</v>
      </c>
      <c r="Y40" s="349">
        <f>Y41+Y54+Y59+Y64+Y71+Y80</f>
        <v>3431819.15</v>
      </c>
      <c r="Z40" s="350">
        <f>Z41+Z54+Z59+Z64+Z71+Z80</f>
        <v>876374.85</v>
      </c>
      <c r="AA40" s="7"/>
      <c r="AB40" s="3"/>
    </row>
    <row r="41" spans="1:28" ht="15" customHeight="1">
      <c r="A41" s="22"/>
      <c r="B41" s="302"/>
      <c r="C41" s="303"/>
      <c r="D41" s="310"/>
      <c r="E41" s="678" t="s">
        <v>217</v>
      </c>
      <c r="F41" s="679"/>
      <c r="G41" s="679"/>
      <c r="H41" s="679"/>
      <c r="I41" s="679"/>
      <c r="J41" s="679"/>
      <c r="K41" s="679"/>
      <c r="L41" s="679"/>
      <c r="M41" s="679"/>
      <c r="N41" s="679"/>
      <c r="O41" s="218" t="s">
        <v>216</v>
      </c>
      <c r="P41" s="327" t="s">
        <v>127</v>
      </c>
      <c r="Q41" s="328" t="s">
        <v>140</v>
      </c>
      <c r="R41" s="327" t="s">
        <v>122</v>
      </c>
      <c r="S41" s="329" t="s">
        <v>121</v>
      </c>
      <c r="T41" s="327" t="s">
        <v>119</v>
      </c>
      <c r="U41" s="327" t="s">
        <v>119</v>
      </c>
      <c r="V41" s="330" t="s">
        <v>119</v>
      </c>
      <c r="W41" s="9"/>
      <c r="X41" s="354">
        <f>X42</f>
        <v>782863.72</v>
      </c>
      <c r="Y41" s="354">
        <f>Y42</f>
        <v>3176819.15</v>
      </c>
      <c r="Z41" s="355">
        <f>Z42</f>
        <v>836374.85</v>
      </c>
      <c r="AA41" s="7"/>
      <c r="AB41" s="3"/>
    </row>
    <row r="42" spans="1:28" ht="0.75" customHeight="1">
      <c r="A42" s="22"/>
      <c r="B42" s="302"/>
      <c r="C42" s="303"/>
      <c r="D42" s="311"/>
      <c r="E42" s="312"/>
      <c r="F42" s="674" t="s">
        <v>215</v>
      </c>
      <c r="G42" s="669"/>
      <c r="H42" s="669"/>
      <c r="I42" s="669"/>
      <c r="J42" s="669"/>
      <c r="K42" s="669"/>
      <c r="L42" s="669"/>
      <c r="M42" s="669"/>
      <c r="N42" s="669"/>
      <c r="O42" s="218" t="s">
        <v>214</v>
      </c>
      <c r="P42" s="14" t="s">
        <v>127</v>
      </c>
      <c r="Q42" s="186" t="s">
        <v>140</v>
      </c>
      <c r="R42" s="14" t="s">
        <v>211</v>
      </c>
      <c r="S42" s="326" t="s">
        <v>121</v>
      </c>
      <c r="T42" s="14" t="s">
        <v>119</v>
      </c>
      <c r="U42" s="14" t="s">
        <v>119</v>
      </c>
      <c r="V42" s="9" t="s">
        <v>119</v>
      </c>
      <c r="W42" s="9"/>
      <c r="X42" s="351">
        <f>X43+X47</f>
        <v>782863.72</v>
      </c>
      <c r="Y42" s="351">
        <f>Y43+Y47</f>
        <v>3176819.15</v>
      </c>
      <c r="Z42" s="352">
        <f>Z43+Z47</f>
        <v>836374.85</v>
      </c>
      <c r="AA42" s="7"/>
      <c r="AB42" s="3"/>
    </row>
    <row r="43" spans="1:28" ht="29.25" hidden="1" customHeight="1">
      <c r="A43" s="22"/>
      <c r="B43" s="304"/>
      <c r="C43" s="305"/>
      <c r="D43" s="313"/>
      <c r="E43" s="314"/>
      <c r="F43" s="332"/>
      <c r="G43" s="669" t="s">
        <v>213</v>
      </c>
      <c r="H43" s="669"/>
      <c r="I43" s="669"/>
      <c r="J43" s="669"/>
      <c r="K43" s="669"/>
      <c r="L43" s="669"/>
      <c r="M43" s="669"/>
      <c r="N43" s="669"/>
      <c r="O43" s="218" t="s">
        <v>212</v>
      </c>
      <c r="P43" s="14" t="s">
        <v>127</v>
      </c>
      <c r="Q43" s="186" t="s">
        <v>140</v>
      </c>
      <c r="R43" s="14" t="s">
        <v>211</v>
      </c>
      <c r="S43" s="326" t="s">
        <v>210</v>
      </c>
      <c r="T43" s="14" t="s">
        <v>119</v>
      </c>
      <c r="U43" s="14" t="s">
        <v>119</v>
      </c>
      <c r="V43" s="9" t="s">
        <v>119</v>
      </c>
      <c r="W43" s="9"/>
      <c r="X43" s="351">
        <f t="shared" ref="X43:Z44" si="3">X44</f>
        <v>0</v>
      </c>
      <c r="Y43" s="351">
        <f t="shared" si="3"/>
        <v>0</v>
      </c>
      <c r="Z43" s="352">
        <f t="shared" si="3"/>
        <v>0</v>
      </c>
      <c r="AA43" s="7"/>
      <c r="AB43" s="3"/>
    </row>
    <row r="44" spans="1:28" ht="15" hidden="1" customHeight="1">
      <c r="A44" s="22"/>
      <c r="B44" s="666" t="s">
        <v>218</v>
      </c>
      <c r="C44" s="666"/>
      <c r="D44" s="666"/>
      <c r="E44" s="666"/>
      <c r="F44" s="666"/>
      <c r="G44" s="666"/>
      <c r="H44" s="666"/>
      <c r="I44" s="666"/>
      <c r="J44" s="666"/>
      <c r="K44" s="666"/>
      <c r="L44" s="666"/>
      <c r="M44" s="666"/>
      <c r="N44" s="666"/>
      <c r="O44" s="218" t="s">
        <v>212</v>
      </c>
      <c r="P44" s="14" t="s">
        <v>127</v>
      </c>
      <c r="Q44" s="186" t="s">
        <v>140</v>
      </c>
      <c r="R44" s="14" t="s">
        <v>211</v>
      </c>
      <c r="S44" s="326" t="s">
        <v>210</v>
      </c>
      <c r="T44" s="14">
        <v>4</v>
      </c>
      <c r="U44" s="14">
        <v>9</v>
      </c>
      <c r="V44" s="9" t="s">
        <v>119</v>
      </c>
      <c r="W44" s="9"/>
      <c r="X44" s="351">
        <f t="shared" si="3"/>
        <v>0</v>
      </c>
      <c r="Y44" s="351">
        <f t="shared" si="3"/>
        <v>0</v>
      </c>
      <c r="Z44" s="352">
        <f t="shared" si="3"/>
        <v>0</v>
      </c>
      <c r="AA44" s="7"/>
      <c r="AB44" s="3"/>
    </row>
    <row r="45" spans="1:28" ht="29.25" hidden="1" customHeight="1">
      <c r="A45" s="22"/>
      <c r="B45" s="667" t="s">
        <v>165</v>
      </c>
      <c r="C45" s="667"/>
      <c r="D45" s="667"/>
      <c r="E45" s="667"/>
      <c r="F45" s="667"/>
      <c r="G45" s="667"/>
      <c r="H45" s="667"/>
      <c r="I45" s="667"/>
      <c r="J45" s="667"/>
      <c r="K45" s="667"/>
      <c r="L45" s="667"/>
      <c r="M45" s="667"/>
      <c r="N45" s="667"/>
      <c r="O45" s="218" t="s">
        <v>212</v>
      </c>
      <c r="P45" s="14" t="s">
        <v>127</v>
      </c>
      <c r="Q45" s="186" t="s">
        <v>140</v>
      </c>
      <c r="R45" s="14" t="s">
        <v>211</v>
      </c>
      <c r="S45" s="326" t="s">
        <v>210</v>
      </c>
      <c r="T45" s="14">
        <v>4</v>
      </c>
      <c r="U45" s="14">
        <v>9</v>
      </c>
      <c r="V45" s="9" t="s">
        <v>160</v>
      </c>
      <c r="W45" s="9"/>
      <c r="X45" s="353">
        <v>0</v>
      </c>
      <c r="Y45" s="353">
        <v>0</v>
      </c>
      <c r="Z45" s="150">
        <v>0</v>
      </c>
      <c r="AA45" s="7"/>
      <c r="AB45" s="3"/>
    </row>
    <row r="46" spans="1:28" ht="33.75" customHeight="1">
      <c r="A46" s="22"/>
      <c r="B46" s="308"/>
      <c r="C46" s="309"/>
      <c r="D46" s="310"/>
      <c r="E46" s="312"/>
      <c r="F46" s="670" t="s">
        <v>209</v>
      </c>
      <c r="G46" s="671"/>
      <c r="H46" s="671"/>
      <c r="I46" s="671"/>
      <c r="J46" s="671"/>
      <c r="K46" s="671"/>
      <c r="L46" s="671"/>
      <c r="M46" s="671"/>
      <c r="N46" s="671"/>
      <c r="O46" s="218" t="s">
        <v>208</v>
      </c>
      <c r="P46" s="14" t="s">
        <v>127</v>
      </c>
      <c r="Q46" s="186" t="s">
        <v>140</v>
      </c>
      <c r="R46" s="14" t="s">
        <v>205</v>
      </c>
      <c r="S46" s="326" t="s">
        <v>121</v>
      </c>
      <c r="T46" s="14" t="s">
        <v>119</v>
      </c>
      <c r="U46" s="14" t="s">
        <v>119</v>
      </c>
      <c r="V46" s="9" t="s">
        <v>119</v>
      </c>
      <c r="W46" s="9"/>
      <c r="X46" s="351">
        <f t="shared" ref="X46:Z47" si="4">X47</f>
        <v>782863.72</v>
      </c>
      <c r="Y46" s="351">
        <f t="shared" si="4"/>
        <v>3176819.15</v>
      </c>
      <c r="Z46" s="352">
        <f t="shared" si="4"/>
        <v>836374.85</v>
      </c>
      <c r="AA46" s="7"/>
      <c r="AB46" s="3"/>
    </row>
    <row r="47" spans="1:28" ht="29.25" customHeight="1">
      <c r="A47" s="22"/>
      <c r="B47" s="304"/>
      <c r="C47" s="305"/>
      <c r="D47" s="313"/>
      <c r="E47" s="314"/>
      <c r="F47" s="332"/>
      <c r="G47" s="669" t="s">
        <v>218</v>
      </c>
      <c r="H47" s="669"/>
      <c r="I47" s="669"/>
      <c r="J47" s="669"/>
      <c r="K47" s="669"/>
      <c r="L47" s="669"/>
      <c r="M47" s="669"/>
      <c r="N47" s="669"/>
      <c r="O47" s="218" t="s">
        <v>206</v>
      </c>
      <c r="P47" s="14" t="s">
        <v>127</v>
      </c>
      <c r="Q47" s="186" t="s">
        <v>140</v>
      </c>
      <c r="R47" s="14" t="s">
        <v>205</v>
      </c>
      <c r="S47" s="326" t="s">
        <v>204</v>
      </c>
      <c r="T47" s="14" t="s">
        <v>119</v>
      </c>
      <c r="U47" s="14" t="s">
        <v>119</v>
      </c>
      <c r="V47" s="9" t="s">
        <v>119</v>
      </c>
      <c r="W47" s="9"/>
      <c r="X47" s="351">
        <f t="shared" si="4"/>
        <v>782863.72</v>
      </c>
      <c r="Y47" s="351">
        <f t="shared" si="4"/>
        <v>3176819.15</v>
      </c>
      <c r="Z47" s="352">
        <f t="shared" si="4"/>
        <v>836374.85</v>
      </c>
      <c r="AA47" s="7"/>
      <c r="AB47" s="3"/>
    </row>
    <row r="48" spans="1:28" ht="36" customHeight="1">
      <c r="A48" s="22"/>
      <c r="B48" s="666" t="s">
        <v>207</v>
      </c>
      <c r="C48" s="666"/>
      <c r="D48" s="666"/>
      <c r="E48" s="666"/>
      <c r="F48" s="666"/>
      <c r="G48" s="666"/>
      <c r="H48" s="666"/>
      <c r="I48" s="666"/>
      <c r="J48" s="666"/>
      <c r="K48" s="666"/>
      <c r="L48" s="666"/>
      <c r="M48" s="666"/>
      <c r="N48" s="666"/>
      <c r="O48" s="218" t="s">
        <v>206</v>
      </c>
      <c r="P48" s="14" t="s">
        <v>127</v>
      </c>
      <c r="Q48" s="186" t="s">
        <v>140</v>
      </c>
      <c r="R48" s="14" t="s">
        <v>205</v>
      </c>
      <c r="S48" s="326" t="s">
        <v>204</v>
      </c>
      <c r="T48" s="14">
        <v>4</v>
      </c>
      <c r="U48" s="14">
        <v>9</v>
      </c>
      <c r="V48" s="9" t="s">
        <v>119</v>
      </c>
      <c r="W48" s="9"/>
      <c r="X48" s="351">
        <f>X53+SUM(X49)</f>
        <v>782863.72</v>
      </c>
      <c r="Y48" s="351">
        <f>Y53+SUM(Y49)</f>
        <v>3176819.15</v>
      </c>
      <c r="Z48" s="352">
        <f>Z53+SUM(Z49)</f>
        <v>836374.85</v>
      </c>
      <c r="AA48" s="7"/>
      <c r="AB48" s="3"/>
    </row>
    <row r="49" spans="1:28" ht="33" customHeight="1">
      <c r="A49" s="22"/>
      <c r="B49" s="304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576" t="s">
        <v>165</v>
      </c>
      <c r="N49" s="304"/>
      <c r="O49" s="218"/>
      <c r="P49" s="14">
        <v>85</v>
      </c>
      <c r="Q49" s="186">
        <v>2</v>
      </c>
      <c r="R49" s="14">
        <v>6</v>
      </c>
      <c r="S49" s="326">
        <v>90050</v>
      </c>
      <c r="T49" s="14">
        <v>4</v>
      </c>
      <c r="U49" s="14">
        <v>9</v>
      </c>
      <c r="V49" s="9">
        <v>240</v>
      </c>
      <c r="W49" s="9"/>
      <c r="X49" s="351">
        <v>782863.72</v>
      </c>
      <c r="Y49" s="351">
        <v>779849.15</v>
      </c>
      <c r="Z49" s="352">
        <v>836374.85</v>
      </c>
      <c r="AA49" s="7"/>
      <c r="AB49" s="3"/>
    </row>
    <row r="50" spans="1:28" ht="30.75" customHeight="1">
      <c r="A50" s="22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7" t="s">
        <v>108</v>
      </c>
      <c r="N50" s="304"/>
      <c r="O50" s="218"/>
      <c r="P50" s="14">
        <v>85</v>
      </c>
      <c r="Q50" s="186">
        <v>2</v>
      </c>
      <c r="R50" s="14">
        <v>5</v>
      </c>
      <c r="S50" s="326">
        <v>0</v>
      </c>
      <c r="T50" s="14"/>
      <c r="U50" s="14"/>
      <c r="V50" s="9"/>
      <c r="W50" s="9"/>
      <c r="X50" s="351">
        <f t="shared" ref="X50:Z52" si="5">SUM(X51)</f>
        <v>0</v>
      </c>
      <c r="Y50" s="351">
        <f t="shared" si="5"/>
        <v>2396970</v>
      </c>
      <c r="Z50" s="352">
        <f t="shared" si="5"/>
        <v>0</v>
      </c>
      <c r="AA50" s="7"/>
      <c r="AB50" s="3"/>
    </row>
    <row r="51" spans="1:28" ht="31.5" customHeight="1">
      <c r="A51" s="22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7" t="s">
        <v>107</v>
      </c>
      <c r="N51" s="304"/>
      <c r="O51" s="218"/>
      <c r="P51" s="14">
        <v>85</v>
      </c>
      <c r="Q51" s="186">
        <v>2</v>
      </c>
      <c r="R51" s="14">
        <v>5</v>
      </c>
      <c r="S51" s="326" t="s">
        <v>109</v>
      </c>
      <c r="T51" s="14"/>
      <c r="U51" s="14"/>
      <c r="V51" s="9"/>
      <c r="W51" s="9"/>
      <c r="X51" s="351">
        <f t="shared" si="5"/>
        <v>0</v>
      </c>
      <c r="Y51" s="351">
        <f t="shared" si="5"/>
        <v>2396970</v>
      </c>
      <c r="Z51" s="352">
        <f t="shared" si="5"/>
        <v>0</v>
      </c>
      <c r="AA51" s="7"/>
      <c r="AB51" s="3"/>
    </row>
    <row r="52" spans="1:28" ht="63.75" customHeight="1">
      <c r="A52" s="22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7" t="s">
        <v>99</v>
      </c>
      <c r="N52" s="304"/>
      <c r="O52" s="218"/>
      <c r="P52" s="14">
        <v>85</v>
      </c>
      <c r="Q52" s="186">
        <v>2</v>
      </c>
      <c r="R52" s="14">
        <v>5</v>
      </c>
      <c r="S52" s="326" t="s">
        <v>109</v>
      </c>
      <c r="T52" s="14">
        <v>4</v>
      </c>
      <c r="U52" s="14">
        <v>9</v>
      </c>
      <c r="V52" s="9"/>
      <c r="W52" s="9"/>
      <c r="X52" s="351">
        <f t="shared" si="5"/>
        <v>0</v>
      </c>
      <c r="Y52" s="351">
        <f t="shared" si="5"/>
        <v>2396970</v>
      </c>
      <c r="Z52" s="352">
        <f t="shared" si="5"/>
        <v>0</v>
      </c>
      <c r="AA52" s="7"/>
      <c r="AB52" s="3"/>
    </row>
    <row r="53" spans="1:28" ht="36" customHeight="1">
      <c r="A53" s="22"/>
      <c r="B53" s="667" t="s">
        <v>165</v>
      </c>
      <c r="C53" s="667"/>
      <c r="D53" s="667"/>
      <c r="E53" s="667"/>
      <c r="F53" s="667"/>
      <c r="G53" s="667"/>
      <c r="H53" s="667"/>
      <c r="I53" s="667"/>
      <c r="J53" s="667"/>
      <c r="K53" s="667"/>
      <c r="L53" s="667"/>
      <c r="M53" s="667"/>
      <c r="N53" s="667"/>
      <c r="O53" s="218" t="s">
        <v>206</v>
      </c>
      <c r="P53" s="14" t="s">
        <v>127</v>
      </c>
      <c r="Q53" s="186">
        <v>2</v>
      </c>
      <c r="R53" s="14">
        <v>5</v>
      </c>
      <c r="S53" s="326" t="s">
        <v>109</v>
      </c>
      <c r="T53" s="14">
        <v>4</v>
      </c>
      <c r="U53" s="14">
        <v>9</v>
      </c>
      <c r="V53" s="9" t="s">
        <v>160</v>
      </c>
      <c r="W53" s="9"/>
      <c r="X53" s="353">
        <v>0</v>
      </c>
      <c r="Y53" s="353">
        <v>2396970</v>
      </c>
      <c r="Z53" s="150">
        <v>0</v>
      </c>
      <c r="AA53" s="7"/>
      <c r="AB53" s="3"/>
    </row>
    <row r="54" spans="1:28" ht="15" customHeight="1">
      <c r="A54" s="22"/>
      <c r="B54" s="308"/>
      <c r="C54" s="309"/>
      <c r="D54" s="310"/>
      <c r="E54" s="677" t="s">
        <v>202</v>
      </c>
      <c r="F54" s="673"/>
      <c r="G54" s="673"/>
      <c r="H54" s="673"/>
      <c r="I54" s="673"/>
      <c r="J54" s="673"/>
      <c r="K54" s="673"/>
      <c r="L54" s="673"/>
      <c r="M54" s="673"/>
      <c r="N54" s="673"/>
      <c r="O54" s="218" t="s">
        <v>201</v>
      </c>
      <c r="P54" s="327" t="s">
        <v>127</v>
      </c>
      <c r="Q54" s="328" t="s">
        <v>197</v>
      </c>
      <c r="R54" s="327" t="s">
        <v>122</v>
      </c>
      <c r="S54" s="329" t="s">
        <v>121</v>
      </c>
      <c r="T54" s="327" t="s">
        <v>119</v>
      </c>
      <c r="U54" s="327" t="s">
        <v>119</v>
      </c>
      <c r="V54" s="330" t="s">
        <v>119</v>
      </c>
      <c r="W54" s="9"/>
      <c r="X54" s="354">
        <f t="shared" ref="X54:Z57" si="6">X55</f>
        <v>30000</v>
      </c>
      <c r="Y54" s="354">
        <f t="shared" si="6"/>
        <v>10000</v>
      </c>
      <c r="Z54" s="355">
        <f t="shared" si="6"/>
        <v>10000</v>
      </c>
      <c r="AA54" s="7"/>
      <c r="AB54" s="3"/>
    </row>
    <row r="55" spans="1:28" ht="29.25" customHeight="1">
      <c r="A55" s="22"/>
      <c r="B55" s="302"/>
      <c r="C55" s="303"/>
      <c r="D55" s="311"/>
      <c r="E55" s="312"/>
      <c r="F55" s="674" t="s">
        <v>200</v>
      </c>
      <c r="G55" s="669"/>
      <c r="H55" s="669"/>
      <c r="I55" s="669"/>
      <c r="J55" s="669"/>
      <c r="K55" s="669"/>
      <c r="L55" s="669"/>
      <c r="M55" s="669"/>
      <c r="N55" s="669"/>
      <c r="O55" s="218" t="s">
        <v>199</v>
      </c>
      <c r="P55" s="14" t="s">
        <v>127</v>
      </c>
      <c r="Q55" s="186" t="s">
        <v>197</v>
      </c>
      <c r="R55" s="14" t="s">
        <v>187</v>
      </c>
      <c r="S55" s="326" t="s">
        <v>121</v>
      </c>
      <c r="T55" s="14" t="s">
        <v>119</v>
      </c>
      <c r="U55" s="14" t="s">
        <v>119</v>
      </c>
      <c r="V55" s="9" t="s">
        <v>119</v>
      </c>
      <c r="W55" s="9"/>
      <c r="X55" s="351">
        <f t="shared" si="6"/>
        <v>30000</v>
      </c>
      <c r="Y55" s="351">
        <f t="shared" si="6"/>
        <v>10000</v>
      </c>
      <c r="Z55" s="352">
        <f t="shared" si="6"/>
        <v>10000</v>
      </c>
      <c r="AA55" s="7"/>
      <c r="AB55" s="3"/>
    </row>
    <row r="56" spans="1:28" ht="29.25" customHeight="1">
      <c r="A56" s="22"/>
      <c r="B56" s="304"/>
      <c r="C56" s="305"/>
      <c r="D56" s="313"/>
      <c r="E56" s="314"/>
      <c r="F56" s="332"/>
      <c r="G56" s="669" t="s">
        <v>582</v>
      </c>
      <c r="H56" s="669"/>
      <c r="I56" s="669"/>
      <c r="J56" s="669"/>
      <c r="K56" s="669"/>
      <c r="L56" s="669"/>
      <c r="M56" s="669"/>
      <c r="N56" s="669"/>
      <c r="O56" s="218" t="s">
        <v>198</v>
      </c>
      <c r="P56" s="14" t="s">
        <v>127</v>
      </c>
      <c r="Q56" s="186" t="s">
        <v>197</v>
      </c>
      <c r="R56" s="14" t="s">
        <v>187</v>
      </c>
      <c r="S56" s="326">
        <v>90052</v>
      </c>
      <c r="T56" s="14" t="s">
        <v>119</v>
      </c>
      <c r="U56" s="14" t="s">
        <v>119</v>
      </c>
      <c r="V56" s="9" t="s">
        <v>119</v>
      </c>
      <c r="W56" s="9"/>
      <c r="X56" s="351">
        <f t="shared" si="6"/>
        <v>30000</v>
      </c>
      <c r="Y56" s="351">
        <f t="shared" si="6"/>
        <v>10000</v>
      </c>
      <c r="Z56" s="352">
        <f t="shared" si="6"/>
        <v>10000</v>
      </c>
      <c r="AA56" s="7"/>
      <c r="AB56" s="3"/>
    </row>
    <row r="57" spans="1:28" ht="15" customHeight="1">
      <c r="A57" s="22"/>
      <c r="B57" s="666" t="s">
        <v>203</v>
      </c>
      <c r="C57" s="666"/>
      <c r="D57" s="666"/>
      <c r="E57" s="666"/>
      <c r="F57" s="666"/>
      <c r="G57" s="666"/>
      <c r="H57" s="666"/>
      <c r="I57" s="666"/>
      <c r="J57" s="666"/>
      <c r="K57" s="666"/>
      <c r="L57" s="666"/>
      <c r="M57" s="666"/>
      <c r="N57" s="666"/>
      <c r="O57" s="218" t="s">
        <v>198</v>
      </c>
      <c r="P57" s="14" t="s">
        <v>127</v>
      </c>
      <c r="Q57" s="186" t="s">
        <v>197</v>
      </c>
      <c r="R57" s="14" t="s">
        <v>187</v>
      </c>
      <c r="S57" s="326">
        <v>90052</v>
      </c>
      <c r="T57" s="14">
        <v>4</v>
      </c>
      <c r="U57" s="14">
        <v>12</v>
      </c>
      <c r="V57" s="9" t="s">
        <v>119</v>
      </c>
      <c r="W57" s="9"/>
      <c r="X57" s="351">
        <f t="shared" si="6"/>
        <v>30000</v>
      </c>
      <c r="Y57" s="351">
        <f t="shared" si="6"/>
        <v>10000</v>
      </c>
      <c r="Z57" s="352">
        <f t="shared" si="6"/>
        <v>10000</v>
      </c>
      <c r="AA57" s="7"/>
      <c r="AB57" s="3"/>
    </row>
    <row r="58" spans="1:28" ht="29.25" customHeight="1">
      <c r="A58" s="22"/>
      <c r="B58" s="667" t="s">
        <v>165</v>
      </c>
      <c r="C58" s="667"/>
      <c r="D58" s="667"/>
      <c r="E58" s="667"/>
      <c r="F58" s="667"/>
      <c r="G58" s="667"/>
      <c r="H58" s="667"/>
      <c r="I58" s="667"/>
      <c r="J58" s="667"/>
      <c r="K58" s="667"/>
      <c r="L58" s="667"/>
      <c r="M58" s="667"/>
      <c r="N58" s="667"/>
      <c r="O58" s="218" t="s">
        <v>198</v>
      </c>
      <c r="P58" s="14" t="s">
        <v>127</v>
      </c>
      <c r="Q58" s="186" t="s">
        <v>197</v>
      </c>
      <c r="R58" s="14" t="s">
        <v>187</v>
      </c>
      <c r="S58" s="326">
        <v>90052</v>
      </c>
      <c r="T58" s="14">
        <v>4</v>
      </c>
      <c r="U58" s="14">
        <v>12</v>
      </c>
      <c r="V58" s="9" t="s">
        <v>160</v>
      </c>
      <c r="W58" s="9"/>
      <c r="X58" s="353">
        <v>30000</v>
      </c>
      <c r="Y58" s="353">
        <v>10000</v>
      </c>
      <c r="Z58" s="150">
        <v>10000</v>
      </c>
      <c r="AA58" s="7"/>
      <c r="AB58" s="3"/>
    </row>
    <row r="59" spans="1:28" ht="15" customHeight="1">
      <c r="A59" s="22"/>
      <c r="B59" s="308"/>
      <c r="C59" s="309"/>
      <c r="D59" s="310"/>
      <c r="E59" s="677" t="s">
        <v>194</v>
      </c>
      <c r="F59" s="673"/>
      <c r="G59" s="673"/>
      <c r="H59" s="673"/>
      <c r="I59" s="673"/>
      <c r="J59" s="673"/>
      <c r="K59" s="673"/>
      <c r="L59" s="673"/>
      <c r="M59" s="673"/>
      <c r="N59" s="673"/>
      <c r="O59" s="218" t="s">
        <v>193</v>
      </c>
      <c r="P59" s="327" t="s">
        <v>127</v>
      </c>
      <c r="Q59" s="328" t="s">
        <v>188</v>
      </c>
      <c r="R59" s="327" t="s">
        <v>122</v>
      </c>
      <c r="S59" s="329" t="s">
        <v>121</v>
      </c>
      <c r="T59" s="327" t="s">
        <v>119</v>
      </c>
      <c r="U59" s="327" t="s">
        <v>119</v>
      </c>
      <c r="V59" s="330" t="s">
        <v>119</v>
      </c>
      <c r="W59" s="9"/>
      <c r="X59" s="354">
        <f t="shared" ref="X59:Z62" si="7">X60</f>
        <v>15000</v>
      </c>
      <c r="Y59" s="354">
        <f t="shared" si="7"/>
        <v>10000</v>
      </c>
      <c r="Z59" s="355">
        <f t="shared" si="7"/>
        <v>10000</v>
      </c>
      <c r="AA59" s="7"/>
      <c r="AB59" s="3"/>
    </row>
    <row r="60" spans="1:28" ht="15" customHeight="1">
      <c r="A60" s="22"/>
      <c r="B60" s="302"/>
      <c r="C60" s="303"/>
      <c r="D60" s="311"/>
      <c r="E60" s="312"/>
      <c r="F60" s="674" t="s">
        <v>192</v>
      </c>
      <c r="G60" s="669"/>
      <c r="H60" s="669"/>
      <c r="I60" s="669"/>
      <c r="J60" s="669"/>
      <c r="K60" s="669"/>
      <c r="L60" s="669"/>
      <c r="M60" s="669"/>
      <c r="N60" s="669"/>
      <c r="O60" s="218" t="s">
        <v>191</v>
      </c>
      <c r="P60" s="14" t="s">
        <v>127</v>
      </c>
      <c r="Q60" s="186" t="s">
        <v>188</v>
      </c>
      <c r="R60" s="14" t="s">
        <v>187</v>
      </c>
      <c r="S60" s="326" t="s">
        <v>121</v>
      </c>
      <c r="T60" s="14" t="s">
        <v>119</v>
      </c>
      <c r="U60" s="14" t="s">
        <v>119</v>
      </c>
      <c r="V60" s="9" t="s">
        <v>119</v>
      </c>
      <c r="W60" s="9"/>
      <c r="X60" s="351">
        <f t="shared" si="7"/>
        <v>15000</v>
      </c>
      <c r="Y60" s="351">
        <f t="shared" si="7"/>
        <v>10000</v>
      </c>
      <c r="Z60" s="352">
        <f t="shared" si="7"/>
        <v>10000</v>
      </c>
      <c r="AA60" s="7"/>
      <c r="AB60" s="3"/>
    </row>
    <row r="61" spans="1:28" ht="15" customHeight="1">
      <c r="A61" s="22"/>
      <c r="B61" s="304"/>
      <c r="C61" s="305"/>
      <c r="D61" s="313"/>
      <c r="E61" s="314"/>
      <c r="F61" s="332"/>
      <c r="G61" s="669" t="s">
        <v>190</v>
      </c>
      <c r="H61" s="669"/>
      <c r="I61" s="669"/>
      <c r="J61" s="669"/>
      <c r="K61" s="669"/>
      <c r="L61" s="669"/>
      <c r="M61" s="669"/>
      <c r="N61" s="669"/>
      <c r="O61" s="218" t="s">
        <v>189</v>
      </c>
      <c r="P61" s="14" t="s">
        <v>127</v>
      </c>
      <c r="Q61" s="186" t="s">
        <v>188</v>
      </c>
      <c r="R61" s="14" t="s">
        <v>187</v>
      </c>
      <c r="S61" s="326" t="s">
        <v>186</v>
      </c>
      <c r="T61" s="14" t="s">
        <v>119</v>
      </c>
      <c r="U61" s="14" t="s">
        <v>119</v>
      </c>
      <c r="V61" s="9" t="s">
        <v>119</v>
      </c>
      <c r="W61" s="9"/>
      <c r="X61" s="351">
        <f t="shared" si="7"/>
        <v>15000</v>
      </c>
      <c r="Y61" s="351">
        <f t="shared" si="7"/>
        <v>10000</v>
      </c>
      <c r="Z61" s="352">
        <f t="shared" si="7"/>
        <v>10000</v>
      </c>
      <c r="AA61" s="7"/>
      <c r="AB61" s="3"/>
    </row>
    <row r="62" spans="1:28" ht="15" customHeight="1">
      <c r="A62" s="22"/>
      <c r="B62" s="666" t="s">
        <v>195</v>
      </c>
      <c r="C62" s="666"/>
      <c r="D62" s="666"/>
      <c r="E62" s="666"/>
      <c r="F62" s="666"/>
      <c r="G62" s="666"/>
      <c r="H62" s="666"/>
      <c r="I62" s="666"/>
      <c r="J62" s="666"/>
      <c r="K62" s="666"/>
      <c r="L62" s="666"/>
      <c r="M62" s="666"/>
      <c r="N62" s="666"/>
      <c r="O62" s="218" t="s">
        <v>189</v>
      </c>
      <c r="P62" s="14" t="s">
        <v>127</v>
      </c>
      <c r="Q62" s="186" t="s">
        <v>188</v>
      </c>
      <c r="R62" s="14" t="s">
        <v>187</v>
      </c>
      <c r="S62" s="326" t="s">
        <v>186</v>
      </c>
      <c r="T62" s="14">
        <v>5</v>
      </c>
      <c r="U62" s="14">
        <v>1</v>
      </c>
      <c r="V62" s="9" t="s">
        <v>119</v>
      </c>
      <c r="W62" s="9"/>
      <c r="X62" s="351">
        <f t="shared" si="7"/>
        <v>15000</v>
      </c>
      <c r="Y62" s="351">
        <f t="shared" si="7"/>
        <v>10000</v>
      </c>
      <c r="Z62" s="352">
        <f t="shared" si="7"/>
        <v>10000</v>
      </c>
      <c r="AA62" s="7"/>
      <c r="AB62" s="3"/>
    </row>
    <row r="63" spans="1:28" ht="29.25" customHeight="1">
      <c r="A63" s="22"/>
      <c r="B63" s="667" t="s">
        <v>165</v>
      </c>
      <c r="C63" s="667"/>
      <c r="D63" s="667"/>
      <c r="E63" s="667"/>
      <c r="F63" s="667"/>
      <c r="G63" s="667"/>
      <c r="H63" s="667"/>
      <c r="I63" s="667"/>
      <c r="J63" s="667"/>
      <c r="K63" s="667"/>
      <c r="L63" s="667"/>
      <c r="M63" s="667"/>
      <c r="N63" s="667"/>
      <c r="O63" s="218" t="s">
        <v>189</v>
      </c>
      <c r="P63" s="14" t="s">
        <v>127</v>
      </c>
      <c r="Q63" s="186" t="s">
        <v>188</v>
      </c>
      <c r="R63" s="14" t="s">
        <v>187</v>
      </c>
      <c r="S63" s="326" t="s">
        <v>186</v>
      </c>
      <c r="T63" s="14">
        <v>5</v>
      </c>
      <c r="U63" s="14">
        <v>1</v>
      </c>
      <c r="V63" s="9" t="s">
        <v>160</v>
      </c>
      <c r="W63" s="9"/>
      <c r="X63" s="353">
        <v>15000</v>
      </c>
      <c r="Y63" s="353">
        <v>10000</v>
      </c>
      <c r="Z63" s="150">
        <v>10000</v>
      </c>
      <c r="AA63" s="7"/>
      <c r="AB63" s="3"/>
    </row>
    <row r="64" spans="1:28" ht="29.25" customHeight="1">
      <c r="A64" s="22"/>
      <c r="B64" s="308"/>
      <c r="C64" s="309"/>
      <c r="D64" s="310"/>
      <c r="E64" s="677" t="s">
        <v>184</v>
      </c>
      <c r="F64" s="673"/>
      <c r="G64" s="673"/>
      <c r="H64" s="673"/>
      <c r="I64" s="673"/>
      <c r="J64" s="673"/>
      <c r="K64" s="673"/>
      <c r="L64" s="673"/>
      <c r="M64" s="673"/>
      <c r="N64" s="673"/>
      <c r="O64" s="218" t="s">
        <v>183</v>
      </c>
      <c r="P64" s="327" t="s">
        <v>127</v>
      </c>
      <c r="Q64" s="328" t="s">
        <v>178</v>
      </c>
      <c r="R64" s="327" t="s">
        <v>122</v>
      </c>
      <c r="S64" s="329" t="s">
        <v>121</v>
      </c>
      <c r="T64" s="327" t="s">
        <v>119</v>
      </c>
      <c r="U64" s="327" t="s">
        <v>119</v>
      </c>
      <c r="V64" s="330" t="s">
        <v>119</v>
      </c>
      <c r="W64" s="9"/>
      <c r="X64" s="354">
        <f t="shared" ref="X64:Z66" si="8">X65</f>
        <v>0</v>
      </c>
      <c r="Y64" s="354">
        <f t="shared" si="8"/>
        <v>8684</v>
      </c>
      <c r="Z64" s="355">
        <f t="shared" si="8"/>
        <v>10000</v>
      </c>
      <c r="AA64" s="7"/>
      <c r="AB64" s="3"/>
    </row>
    <row r="65" spans="1:28" ht="29.25" customHeight="1">
      <c r="A65" s="22"/>
      <c r="B65" s="302"/>
      <c r="C65" s="303"/>
      <c r="D65" s="311"/>
      <c r="E65" s="312"/>
      <c r="F65" s="674" t="s">
        <v>182</v>
      </c>
      <c r="G65" s="669"/>
      <c r="H65" s="669"/>
      <c r="I65" s="669"/>
      <c r="J65" s="669"/>
      <c r="K65" s="669"/>
      <c r="L65" s="669"/>
      <c r="M65" s="669"/>
      <c r="N65" s="669"/>
      <c r="O65" s="218" t="s">
        <v>181</v>
      </c>
      <c r="P65" s="14" t="s">
        <v>127</v>
      </c>
      <c r="Q65" s="186" t="s">
        <v>178</v>
      </c>
      <c r="R65" s="14" t="s">
        <v>162</v>
      </c>
      <c r="S65" s="326" t="s">
        <v>121</v>
      </c>
      <c r="T65" s="14" t="s">
        <v>119</v>
      </c>
      <c r="U65" s="14" t="s">
        <v>119</v>
      </c>
      <c r="V65" s="9" t="s">
        <v>119</v>
      </c>
      <c r="W65" s="9"/>
      <c r="X65" s="351">
        <f t="shared" si="8"/>
        <v>0</v>
      </c>
      <c r="Y65" s="351">
        <f>Y66+Y69</f>
        <v>8684</v>
      </c>
      <c r="Z65" s="352">
        <f t="shared" si="8"/>
        <v>10000</v>
      </c>
      <c r="AA65" s="7"/>
      <c r="AB65" s="3"/>
    </row>
    <row r="66" spans="1:28" ht="15" customHeight="1">
      <c r="A66" s="22"/>
      <c r="B66" s="304"/>
      <c r="C66" s="305"/>
      <c r="D66" s="313"/>
      <c r="E66" s="314"/>
      <c r="F66" s="332"/>
      <c r="G66" s="669" t="s">
        <v>180</v>
      </c>
      <c r="H66" s="669"/>
      <c r="I66" s="669"/>
      <c r="J66" s="669"/>
      <c r="K66" s="669"/>
      <c r="L66" s="669"/>
      <c r="M66" s="669"/>
      <c r="N66" s="669"/>
      <c r="O66" s="218" t="s">
        <v>179</v>
      </c>
      <c r="P66" s="14" t="s">
        <v>127</v>
      </c>
      <c r="Q66" s="186" t="s">
        <v>178</v>
      </c>
      <c r="R66" s="14" t="s">
        <v>162</v>
      </c>
      <c r="S66" s="326" t="s">
        <v>177</v>
      </c>
      <c r="T66" s="14" t="s">
        <v>119</v>
      </c>
      <c r="U66" s="14" t="s">
        <v>119</v>
      </c>
      <c r="V66" s="9" t="s">
        <v>119</v>
      </c>
      <c r="W66" s="9"/>
      <c r="X66" s="351">
        <f t="shared" si="8"/>
        <v>0</v>
      </c>
      <c r="Y66" s="351">
        <f t="shared" si="8"/>
        <v>8684</v>
      </c>
      <c r="Z66" s="352">
        <f t="shared" si="8"/>
        <v>10000</v>
      </c>
      <c r="AA66" s="7"/>
      <c r="AB66" s="3"/>
    </row>
    <row r="67" spans="1:28" ht="15" customHeight="1">
      <c r="A67" s="22"/>
      <c r="B67" s="666" t="s">
        <v>185</v>
      </c>
      <c r="C67" s="666"/>
      <c r="D67" s="666"/>
      <c r="E67" s="666"/>
      <c r="F67" s="666"/>
      <c r="G67" s="666"/>
      <c r="H67" s="666"/>
      <c r="I67" s="666"/>
      <c r="J67" s="666"/>
      <c r="K67" s="666"/>
      <c r="L67" s="666"/>
      <c r="M67" s="666"/>
      <c r="N67" s="666"/>
      <c r="O67" s="218" t="s">
        <v>179</v>
      </c>
      <c r="P67" s="14" t="s">
        <v>127</v>
      </c>
      <c r="Q67" s="186" t="s">
        <v>178</v>
      </c>
      <c r="R67" s="14" t="s">
        <v>162</v>
      </c>
      <c r="S67" s="326" t="s">
        <v>177</v>
      </c>
      <c r="T67" s="14">
        <v>5</v>
      </c>
      <c r="U67" s="14">
        <v>2</v>
      </c>
      <c r="V67" s="9" t="s">
        <v>119</v>
      </c>
      <c r="W67" s="9"/>
      <c r="X67" s="351">
        <f>X68</f>
        <v>0</v>
      </c>
      <c r="Y67" s="351">
        <f>Y68</f>
        <v>8684</v>
      </c>
      <c r="Z67" s="352">
        <f>Z70+SUM(Z68)</f>
        <v>10000</v>
      </c>
      <c r="AA67" s="7"/>
      <c r="AB67" s="3"/>
    </row>
    <row r="68" spans="1:28" ht="33" customHeight="1">
      <c r="A68" s="22"/>
      <c r="B68" s="304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 t="s">
        <v>165</v>
      </c>
      <c r="N68" s="304"/>
      <c r="O68" s="218"/>
      <c r="P68" s="14">
        <v>85</v>
      </c>
      <c r="Q68" s="186">
        <v>5</v>
      </c>
      <c r="R68" s="14">
        <v>3</v>
      </c>
      <c r="S68" s="326">
        <v>90035</v>
      </c>
      <c r="T68" s="14">
        <v>5</v>
      </c>
      <c r="U68" s="14">
        <v>2</v>
      </c>
      <c r="V68" s="577">
        <v>240</v>
      </c>
      <c r="W68" s="577"/>
      <c r="X68" s="546">
        <v>0</v>
      </c>
      <c r="Y68" s="546">
        <v>8684</v>
      </c>
      <c r="Z68" s="547">
        <v>10000</v>
      </c>
      <c r="AA68" s="7"/>
      <c r="AB68" s="3"/>
    </row>
    <row r="69" spans="1:28" ht="0.75" customHeight="1">
      <c r="A69" s="22"/>
      <c r="B69" s="304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 t="s">
        <v>102</v>
      </c>
      <c r="N69" s="304"/>
      <c r="O69" s="218"/>
      <c r="P69" s="14">
        <v>85</v>
      </c>
      <c r="Q69" s="186">
        <v>5</v>
      </c>
      <c r="R69" s="14">
        <v>3</v>
      </c>
      <c r="S69" s="326" t="s">
        <v>110</v>
      </c>
      <c r="T69" s="14"/>
      <c r="U69" s="14"/>
      <c r="V69" s="9"/>
      <c r="W69" s="9"/>
      <c r="X69" s="351">
        <f>SUM(X70)</f>
        <v>0</v>
      </c>
      <c r="Y69" s="351">
        <f>SUM(Y70)</f>
        <v>0</v>
      </c>
      <c r="Z69" s="352">
        <f>SUM(Z70)</f>
        <v>0</v>
      </c>
      <c r="AA69" s="7"/>
      <c r="AB69" s="3"/>
    </row>
    <row r="70" spans="1:28" ht="39" hidden="1" customHeight="1">
      <c r="A70" s="22"/>
      <c r="B70" s="667" t="s">
        <v>165</v>
      </c>
      <c r="C70" s="667"/>
      <c r="D70" s="667"/>
      <c r="E70" s="667"/>
      <c r="F70" s="667"/>
      <c r="G70" s="667"/>
      <c r="H70" s="667"/>
      <c r="I70" s="667"/>
      <c r="J70" s="667"/>
      <c r="K70" s="667"/>
      <c r="L70" s="667"/>
      <c r="M70" s="667"/>
      <c r="N70" s="667"/>
      <c r="O70" s="218" t="s">
        <v>179</v>
      </c>
      <c r="P70" s="14" t="s">
        <v>127</v>
      </c>
      <c r="Q70" s="186">
        <v>5</v>
      </c>
      <c r="R70" s="14">
        <v>3</v>
      </c>
      <c r="S70" s="326" t="s">
        <v>110</v>
      </c>
      <c r="T70" s="14">
        <v>5</v>
      </c>
      <c r="U70" s="14">
        <v>2</v>
      </c>
      <c r="V70" s="9" t="s">
        <v>160</v>
      </c>
      <c r="W70" s="9"/>
      <c r="X70" s="353">
        <v>0</v>
      </c>
      <c r="Y70" s="353">
        <v>0</v>
      </c>
      <c r="Z70" s="150">
        <v>0</v>
      </c>
      <c r="AA70" s="7"/>
      <c r="AB70" s="3"/>
    </row>
    <row r="71" spans="1:28" ht="15" customHeight="1">
      <c r="A71" s="22"/>
      <c r="B71" s="308"/>
      <c r="C71" s="309"/>
      <c r="D71" s="310"/>
      <c r="E71" s="677" t="s">
        <v>175</v>
      </c>
      <c r="F71" s="673"/>
      <c r="G71" s="673"/>
      <c r="H71" s="673"/>
      <c r="I71" s="673"/>
      <c r="J71" s="673"/>
      <c r="K71" s="673"/>
      <c r="L71" s="673"/>
      <c r="M71" s="673"/>
      <c r="N71" s="673"/>
      <c r="O71" s="218" t="s">
        <v>174</v>
      </c>
      <c r="P71" s="327" t="s">
        <v>127</v>
      </c>
      <c r="Q71" s="328" t="s">
        <v>163</v>
      </c>
      <c r="R71" s="327" t="s">
        <v>122</v>
      </c>
      <c r="S71" s="329" t="s">
        <v>121</v>
      </c>
      <c r="T71" s="327" t="s">
        <v>119</v>
      </c>
      <c r="U71" s="327" t="s">
        <v>119</v>
      </c>
      <c r="V71" s="330" t="s">
        <v>119</v>
      </c>
      <c r="W71" s="9"/>
      <c r="X71" s="354">
        <f>X72+X76</f>
        <v>30000</v>
      </c>
      <c r="Y71" s="354">
        <f>Y72</f>
        <v>226316</v>
      </c>
      <c r="Z71" s="355">
        <f>Z72+Z76</f>
        <v>10000</v>
      </c>
      <c r="AA71" s="7"/>
      <c r="AB71" s="3"/>
    </row>
    <row r="72" spans="1:28" ht="15" customHeight="1">
      <c r="A72" s="22"/>
      <c r="B72" s="302"/>
      <c r="C72" s="303"/>
      <c r="D72" s="311"/>
      <c r="E72" s="312"/>
      <c r="F72" s="674" t="s">
        <v>173</v>
      </c>
      <c r="G72" s="669"/>
      <c r="H72" s="669"/>
      <c r="I72" s="669"/>
      <c r="J72" s="669"/>
      <c r="K72" s="669"/>
      <c r="L72" s="669"/>
      <c r="M72" s="669"/>
      <c r="N72" s="669"/>
      <c r="O72" s="218" t="s">
        <v>172</v>
      </c>
      <c r="P72" s="14" t="s">
        <v>127</v>
      </c>
      <c r="Q72" s="186" t="s">
        <v>163</v>
      </c>
      <c r="R72" s="14" t="s">
        <v>125</v>
      </c>
      <c r="S72" s="326" t="s">
        <v>121</v>
      </c>
      <c r="T72" s="14" t="s">
        <v>119</v>
      </c>
      <c r="U72" s="14" t="s">
        <v>119</v>
      </c>
      <c r="V72" s="9" t="s">
        <v>119</v>
      </c>
      <c r="W72" s="9"/>
      <c r="X72" s="351">
        <f t="shared" ref="X72:Z73" si="9">X73</f>
        <v>30000</v>
      </c>
      <c r="Y72" s="351">
        <f>Y78</f>
        <v>226316</v>
      </c>
      <c r="Z72" s="352">
        <f t="shared" si="9"/>
        <v>10000</v>
      </c>
      <c r="AA72" s="7"/>
      <c r="AB72" s="3"/>
    </row>
    <row r="73" spans="1:28" ht="15" customHeight="1">
      <c r="A73" s="22"/>
      <c r="B73" s="304"/>
      <c r="C73" s="305"/>
      <c r="D73" s="313"/>
      <c r="E73" s="314"/>
      <c r="F73" s="332"/>
      <c r="G73" s="669" t="s">
        <v>171</v>
      </c>
      <c r="H73" s="669"/>
      <c r="I73" s="669"/>
      <c r="J73" s="669"/>
      <c r="K73" s="669"/>
      <c r="L73" s="669"/>
      <c r="M73" s="669"/>
      <c r="N73" s="669"/>
      <c r="O73" s="218" t="s">
        <v>170</v>
      </c>
      <c r="P73" s="14" t="s">
        <v>127</v>
      </c>
      <c r="Q73" s="186" t="s">
        <v>163</v>
      </c>
      <c r="R73" s="14" t="s">
        <v>125</v>
      </c>
      <c r="S73" s="326" t="s">
        <v>169</v>
      </c>
      <c r="T73" s="14" t="s">
        <v>119</v>
      </c>
      <c r="U73" s="14" t="s">
        <v>119</v>
      </c>
      <c r="V73" s="9" t="s">
        <v>119</v>
      </c>
      <c r="W73" s="9"/>
      <c r="X73" s="351">
        <f t="shared" si="9"/>
        <v>30000</v>
      </c>
      <c r="Y73" s="351">
        <f t="shared" si="9"/>
        <v>0</v>
      </c>
      <c r="Z73" s="352">
        <f t="shared" si="9"/>
        <v>10000</v>
      </c>
      <c r="AA73" s="7"/>
      <c r="AB73" s="3"/>
    </row>
    <row r="74" spans="1:28" ht="15" customHeight="1">
      <c r="A74" s="22"/>
      <c r="B74" s="666" t="s">
        <v>176</v>
      </c>
      <c r="C74" s="666"/>
      <c r="D74" s="666"/>
      <c r="E74" s="666"/>
      <c r="F74" s="666"/>
      <c r="G74" s="666"/>
      <c r="H74" s="666"/>
      <c r="I74" s="666"/>
      <c r="J74" s="666"/>
      <c r="K74" s="666"/>
      <c r="L74" s="666"/>
      <c r="M74" s="666"/>
      <c r="N74" s="666"/>
      <c r="O74" s="218" t="s">
        <v>170</v>
      </c>
      <c r="P74" s="14" t="s">
        <v>127</v>
      </c>
      <c r="Q74" s="186" t="s">
        <v>163</v>
      </c>
      <c r="R74" s="14" t="s">
        <v>125</v>
      </c>
      <c r="S74" s="326" t="s">
        <v>169</v>
      </c>
      <c r="T74" s="14">
        <v>5</v>
      </c>
      <c r="U74" s="14">
        <v>3</v>
      </c>
      <c r="V74" s="9" t="s">
        <v>119</v>
      </c>
      <c r="W74" s="9"/>
      <c r="X74" s="351">
        <f>SUM(X75)</f>
        <v>30000</v>
      </c>
      <c r="Y74" s="351">
        <f>Y75</f>
        <v>0</v>
      </c>
      <c r="Z74" s="352">
        <f>Z75</f>
        <v>10000</v>
      </c>
      <c r="AA74" s="7"/>
      <c r="AB74" s="3"/>
    </row>
    <row r="75" spans="1:28" ht="30" customHeight="1">
      <c r="A75" s="22"/>
      <c r="B75" s="304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 t="s">
        <v>165</v>
      </c>
      <c r="N75" s="304"/>
      <c r="O75" s="218"/>
      <c r="P75" s="14">
        <v>85</v>
      </c>
      <c r="Q75" s="186">
        <v>6</v>
      </c>
      <c r="R75" s="14">
        <v>1</v>
      </c>
      <c r="S75" s="326">
        <v>90036</v>
      </c>
      <c r="T75" s="14">
        <v>5</v>
      </c>
      <c r="U75" s="14">
        <v>3</v>
      </c>
      <c r="V75" s="9">
        <v>240</v>
      </c>
      <c r="W75" s="9"/>
      <c r="X75" s="351">
        <v>30000</v>
      </c>
      <c r="Y75" s="351">
        <v>0</v>
      </c>
      <c r="Z75" s="352">
        <v>10000</v>
      </c>
      <c r="AA75" s="7"/>
      <c r="AB75" s="3"/>
    </row>
    <row r="76" spans="1:28" ht="15" hidden="1" customHeight="1">
      <c r="A76" s="22"/>
      <c r="B76" s="308"/>
      <c r="C76" s="309"/>
      <c r="D76" s="310"/>
      <c r="E76" s="312"/>
      <c r="F76" s="670" t="s">
        <v>168</v>
      </c>
      <c r="G76" s="671"/>
      <c r="H76" s="671"/>
      <c r="I76" s="671"/>
      <c r="J76" s="671"/>
      <c r="K76" s="671"/>
      <c r="L76" s="671"/>
      <c r="M76" s="671"/>
      <c r="N76" s="671"/>
      <c r="O76" s="218" t="s">
        <v>167</v>
      </c>
      <c r="P76" s="14" t="s">
        <v>127</v>
      </c>
      <c r="Q76" s="186" t="s">
        <v>163</v>
      </c>
      <c r="R76" s="14" t="s">
        <v>162</v>
      </c>
      <c r="S76" s="326" t="s">
        <v>121</v>
      </c>
      <c r="T76" s="14" t="s">
        <v>119</v>
      </c>
      <c r="U76" s="14" t="s">
        <v>119</v>
      </c>
      <c r="V76" s="9" t="s">
        <v>119</v>
      </c>
      <c r="W76" s="9"/>
      <c r="X76" s="351">
        <f t="shared" ref="X76:Z78" si="10">X77</f>
        <v>0</v>
      </c>
      <c r="Y76" s="351">
        <f t="shared" si="10"/>
        <v>226316</v>
      </c>
      <c r="Z76" s="352">
        <f t="shared" si="10"/>
        <v>0</v>
      </c>
      <c r="AA76" s="7"/>
      <c r="AB76" s="3"/>
    </row>
    <row r="77" spans="1:28" ht="15" hidden="1" customHeight="1">
      <c r="A77" s="22"/>
      <c r="B77" s="304"/>
      <c r="C77" s="305"/>
      <c r="D77" s="313"/>
      <c r="E77" s="314"/>
      <c r="F77" s="332"/>
      <c r="G77" s="669" t="s">
        <v>166</v>
      </c>
      <c r="H77" s="669"/>
      <c r="I77" s="669"/>
      <c r="J77" s="669"/>
      <c r="K77" s="669"/>
      <c r="L77" s="669"/>
      <c r="M77" s="669"/>
      <c r="N77" s="669"/>
      <c r="O77" s="218" t="s">
        <v>164</v>
      </c>
      <c r="P77" s="14" t="s">
        <v>127</v>
      </c>
      <c r="Q77" s="186" t="s">
        <v>163</v>
      </c>
      <c r="R77" s="14" t="s">
        <v>162</v>
      </c>
      <c r="S77" s="326" t="s">
        <v>161</v>
      </c>
      <c r="T77" s="14" t="s">
        <v>119</v>
      </c>
      <c r="U77" s="14" t="s">
        <v>119</v>
      </c>
      <c r="V77" s="9" t="s">
        <v>119</v>
      </c>
      <c r="W77" s="9"/>
      <c r="X77" s="351">
        <f t="shared" si="10"/>
        <v>0</v>
      </c>
      <c r="Y77" s="351">
        <f t="shared" si="10"/>
        <v>226316</v>
      </c>
      <c r="Z77" s="352">
        <f t="shared" si="10"/>
        <v>0</v>
      </c>
      <c r="AA77" s="7"/>
      <c r="AB77" s="3"/>
    </row>
    <row r="78" spans="1:28" ht="24" customHeight="1">
      <c r="A78" s="22"/>
      <c r="B78" s="666" t="s">
        <v>102</v>
      </c>
      <c r="C78" s="666"/>
      <c r="D78" s="666"/>
      <c r="E78" s="666"/>
      <c r="F78" s="666"/>
      <c r="G78" s="666"/>
      <c r="H78" s="666"/>
      <c r="I78" s="666"/>
      <c r="J78" s="666"/>
      <c r="K78" s="666"/>
      <c r="L78" s="666"/>
      <c r="M78" s="666"/>
      <c r="N78" s="666"/>
      <c r="O78" s="218" t="s">
        <v>164</v>
      </c>
      <c r="P78" s="14" t="s">
        <v>127</v>
      </c>
      <c r="Q78" s="186" t="s">
        <v>163</v>
      </c>
      <c r="R78" s="14">
        <v>1</v>
      </c>
      <c r="S78" s="326" t="s">
        <v>110</v>
      </c>
      <c r="T78" s="14">
        <v>5</v>
      </c>
      <c r="U78" s="14">
        <v>3</v>
      </c>
      <c r="V78" s="9" t="s">
        <v>119</v>
      </c>
      <c r="W78" s="9"/>
      <c r="X78" s="351">
        <f t="shared" si="10"/>
        <v>0</v>
      </c>
      <c r="Y78" s="351">
        <f t="shared" si="10"/>
        <v>226316</v>
      </c>
      <c r="Z78" s="352">
        <f t="shared" si="10"/>
        <v>0</v>
      </c>
      <c r="AA78" s="7"/>
      <c r="AB78" s="3"/>
    </row>
    <row r="79" spans="1:28" ht="31.5" customHeight="1">
      <c r="A79" s="22"/>
      <c r="B79" s="667" t="s">
        <v>165</v>
      </c>
      <c r="C79" s="667"/>
      <c r="D79" s="667"/>
      <c r="E79" s="667"/>
      <c r="F79" s="667"/>
      <c r="G79" s="667"/>
      <c r="H79" s="667"/>
      <c r="I79" s="667"/>
      <c r="J79" s="667"/>
      <c r="K79" s="667"/>
      <c r="L79" s="667"/>
      <c r="M79" s="667"/>
      <c r="N79" s="667"/>
      <c r="O79" s="218" t="s">
        <v>164</v>
      </c>
      <c r="P79" s="14" t="s">
        <v>127</v>
      </c>
      <c r="Q79" s="186" t="s">
        <v>163</v>
      </c>
      <c r="R79" s="14">
        <v>1</v>
      </c>
      <c r="S79" s="326" t="s">
        <v>110</v>
      </c>
      <c r="T79" s="14">
        <v>5</v>
      </c>
      <c r="U79" s="14">
        <v>3</v>
      </c>
      <c r="V79" s="9" t="s">
        <v>160</v>
      </c>
      <c r="W79" s="9"/>
      <c r="X79" s="353">
        <v>0</v>
      </c>
      <c r="Y79" s="353">
        <v>226316</v>
      </c>
      <c r="Z79" s="150">
        <v>0</v>
      </c>
      <c r="AA79" s="7"/>
      <c r="AB79" s="3"/>
    </row>
    <row r="80" spans="1:28" ht="56.25" customHeight="1">
      <c r="A80" s="22"/>
      <c r="B80" s="308"/>
      <c r="C80" s="309"/>
      <c r="D80" s="310"/>
      <c r="E80" s="672" t="s">
        <v>0</v>
      </c>
      <c r="F80" s="673"/>
      <c r="G80" s="673"/>
      <c r="H80" s="673"/>
      <c r="I80" s="673"/>
      <c r="J80" s="673"/>
      <c r="K80" s="673"/>
      <c r="L80" s="673"/>
      <c r="M80" s="673"/>
      <c r="N80" s="673"/>
      <c r="O80" s="218" t="s">
        <v>133</v>
      </c>
      <c r="P80" s="327" t="s">
        <v>127</v>
      </c>
      <c r="Q80" s="501" t="s">
        <v>2</v>
      </c>
      <c r="R80" s="327" t="s">
        <v>122</v>
      </c>
      <c r="S80" s="329" t="s">
        <v>121</v>
      </c>
      <c r="T80" s="327" t="s">
        <v>119</v>
      </c>
      <c r="U80" s="327" t="s">
        <v>119</v>
      </c>
      <c r="V80" s="330" t="s">
        <v>119</v>
      </c>
      <c r="W80" s="9"/>
      <c r="X80" s="354">
        <f t="shared" ref="X80:Z83" si="11">X81</f>
        <v>5000</v>
      </c>
      <c r="Y80" s="354">
        <f t="shared" si="11"/>
        <v>0</v>
      </c>
      <c r="Z80" s="355">
        <f t="shared" si="11"/>
        <v>0</v>
      </c>
      <c r="AA80" s="7"/>
      <c r="AB80" s="3"/>
    </row>
    <row r="81" spans="1:28" ht="55.5" customHeight="1">
      <c r="A81" s="22"/>
      <c r="B81" s="302"/>
      <c r="C81" s="303"/>
      <c r="D81" s="311"/>
      <c r="E81" s="312"/>
      <c r="F81" s="674" t="s">
        <v>1</v>
      </c>
      <c r="G81" s="669"/>
      <c r="H81" s="669"/>
      <c r="I81" s="669"/>
      <c r="J81" s="669"/>
      <c r="K81" s="669"/>
      <c r="L81" s="669"/>
      <c r="M81" s="669"/>
      <c r="N81" s="669"/>
      <c r="O81" s="218" t="s">
        <v>131</v>
      </c>
      <c r="P81" s="14" t="s">
        <v>127</v>
      </c>
      <c r="Q81" s="186" t="s">
        <v>2</v>
      </c>
      <c r="R81" s="14" t="s">
        <v>125</v>
      </c>
      <c r="S81" s="326" t="s">
        <v>121</v>
      </c>
      <c r="T81" s="14" t="s">
        <v>119</v>
      </c>
      <c r="U81" s="14" t="s">
        <v>119</v>
      </c>
      <c r="V81" s="9" t="s">
        <v>119</v>
      </c>
      <c r="W81" s="9"/>
      <c r="X81" s="351">
        <f t="shared" si="11"/>
        <v>5000</v>
      </c>
      <c r="Y81" s="351">
        <f t="shared" si="11"/>
        <v>0</v>
      </c>
      <c r="Z81" s="352">
        <f t="shared" si="11"/>
        <v>0</v>
      </c>
      <c r="AA81" s="7"/>
      <c r="AB81" s="3"/>
    </row>
    <row r="82" spans="1:28" ht="0.75" customHeight="1">
      <c r="A82" s="22"/>
      <c r="B82" s="304"/>
      <c r="C82" s="305"/>
      <c r="D82" s="313"/>
      <c r="E82" s="314"/>
      <c r="F82" s="332"/>
      <c r="G82" s="669" t="s">
        <v>130</v>
      </c>
      <c r="H82" s="669"/>
      <c r="I82" s="669"/>
      <c r="J82" s="669"/>
      <c r="K82" s="669"/>
      <c r="L82" s="669"/>
      <c r="M82" s="669"/>
      <c r="N82" s="669"/>
      <c r="O82" s="218" t="s">
        <v>128</v>
      </c>
      <c r="P82" s="14" t="s">
        <v>127</v>
      </c>
      <c r="Q82" s="186" t="s">
        <v>126</v>
      </c>
      <c r="R82" s="14" t="s">
        <v>125</v>
      </c>
      <c r="S82" s="326" t="s">
        <v>621</v>
      </c>
      <c r="T82" s="14" t="s">
        <v>119</v>
      </c>
      <c r="U82" s="14" t="s">
        <v>119</v>
      </c>
      <c r="V82" s="9" t="s">
        <v>119</v>
      </c>
      <c r="W82" s="9"/>
      <c r="X82" s="351">
        <f t="shared" si="11"/>
        <v>5000</v>
      </c>
      <c r="Y82" s="351">
        <f t="shared" si="11"/>
        <v>0</v>
      </c>
      <c r="Z82" s="352">
        <f t="shared" si="11"/>
        <v>0</v>
      </c>
      <c r="AA82" s="7"/>
      <c r="AB82" s="3"/>
    </row>
    <row r="83" spans="1:28" ht="0.75" customHeight="1">
      <c r="A83" s="22"/>
      <c r="B83" s="666" t="s">
        <v>136</v>
      </c>
      <c r="C83" s="666"/>
      <c r="D83" s="666"/>
      <c r="E83" s="666"/>
      <c r="F83" s="666"/>
      <c r="G83" s="666"/>
      <c r="H83" s="666"/>
      <c r="I83" s="666"/>
      <c r="J83" s="666"/>
      <c r="K83" s="666"/>
      <c r="L83" s="666"/>
      <c r="M83" s="666"/>
      <c r="N83" s="666"/>
      <c r="O83" s="218" t="s">
        <v>128</v>
      </c>
      <c r="P83" s="14" t="s">
        <v>127</v>
      </c>
      <c r="Q83" s="186" t="s">
        <v>126</v>
      </c>
      <c r="R83" s="14" t="s">
        <v>125</v>
      </c>
      <c r="S83" s="326" t="s">
        <v>621</v>
      </c>
      <c r="T83" s="14">
        <v>10</v>
      </c>
      <c r="U83" s="14">
        <v>3</v>
      </c>
      <c r="V83" s="9" t="s">
        <v>119</v>
      </c>
      <c r="W83" s="9"/>
      <c r="X83" s="351">
        <f t="shared" si="11"/>
        <v>5000</v>
      </c>
      <c r="Y83" s="351">
        <f t="shared" si="11"/>
        <v>0</v>
      </c>
      <c r="Z83" s="352">
        <f t="shared" si="11"/>
        <v>0</v>
      </c>
      <c r="AA83" s="7"/>
      <c r="AB83" s="3"/>
    </row>
    <row r="84" spans="1:28" ht="37.5" customHeight="1">
      <c r="A84" s="22"/>
      <c r="B84" s="667" t="s">
        <v>165</v>
      </c>
      <c r="C84" s="667"/>
      <c r="D84" s="667"/>
      <c r="E84" s="667"/>
      <c r="F84" s="667"/>
      <c r="G84" s="667"/>
      <c r="H84" s="667"/>
      <c r="I84" s="667"/>
      <c r="J84" s="667"/>
      <c r="K84" s="667"/>
      <c r="L84" s="667"/>
      <c r="M84" s="667"/>
      <c r="N84" s="667"/>
      <c r="O84" s="218" t="s">
        <v>128</v>
      </c>
      <c r="P84" s="14" t="s">
        <v>127</v>
      </c>
      <c r="Q84" s="186" t="s">
        <v>2</v>
      </c>
      <c r="R84" s="14" t="s">
        <v>125</v>
      </c>
      <c r="S84" s="326">
        <v>90055</v>
      </c>
      <c r="T84" s="14">
        <v>3</v>
      </c>
      <c r="U84" s="14">
        <v>9</v>
      </c>
      <c r="V84" s="9">
        <v>240</v>
      </c>
      <c r="W84" s="9"/>
      <c r="X84" s="353">
        <v>5000</v>
      </c>
      <c r="Y84" s="353">
        <v>0</v>
      </c>
      <c r="Z84" s="150">
        <v>0</v>
      </c>
      <c r="AA84" s="7"/>
      <c r="AB84" s="3"/>
    </row>
    <row r="85" spans="1:28" ht="55.5" customHeight="1">
      <c r="A85" s="22"/>
      <c r="B85" s="308"/>
      <c r="C85" s="309"/>
      <c r="D85" s="675" t="s">
        <v>5</v>
      </c>
      <c r="E85" s="675"/>
      <c r="F85" s="676"/>
      <c r="G85" s="676"/>
      <c r="H85" s="676"/>
      <c r="I85" s="676"/>
      <c r="J85" s="676"/>
      <c r="K85" s="676"/>
      <c r="L85" s="676"/>
      <c r="M85" s="676"/>
      <c r="N85" s="676"/>
      <c r="O85" s="218" t="s">
        <v>234</v>
      </c>
      <c r="P85" s="191" t="s">
        <v>227</v>
      </c>
      <c r="Q85" s="324" t="s">
        <v>123</v>
      </c>
      <c r="R85" s="191" t="s">
        <v>122</v>
      </c>
      <c r="S85" s="325" t="s">
        <v>121</v>
      </c>
      <c r="T85" s="191" t="s">
        <v>119</v>
      </c>
      <c r="U85" s="191" t="s">
        <v>119</v>
      </c>
      <c r="V85" s="247" t="s">
        <v>119</v>
      </c>
      <c r="W85" s="9"/>
      <c r="X85" s="349">
        <f>X86+X102+X99+X90+X96+X94</f>
        <v>2339374.2800000003</v>
      </c>
      <c r="Y85" s="349">
        <f>Y86+Y102+Y90</f>
        <v>1364942.1</v>
      </c>
      <c r="Z85" s="350">
        <f>Z86+Z102+Z90</f>
        <v>1227086.3</v>
      </c>
      <c r="AA85" s="7"/>
      <c r="AB85" s="3"/>
    </row>
    <row r="86" spans="1:28" ht="29.25" customHeight="1">
      <c r="A86" s="22"/>
      <c r="B86" s="302"/>
      <c r="C86" s="303"/>
      <c r="D86" s="310"/>
      <c r="E86" s="312"/>
      <c r="F86" s="674" t="s">
        <v>241</v>
      </c>
      <c r="G86" s="669"/>
      <c r="H86" s="669"/>
      <c r="I86" s="669"/>
      <c r="J86" s="669"/>
      <c r="K86" s="669"/>
      <c r="L86" s="669"/>
      <c r="M86" s="669"/>
      <c r="N86" s="669"/>
      <c r="O86" s="218" t="s">
        <v>240</v>
      </c>
      <c r="P86" s="14" t="s">
        <v>227</v>
      </c>
      <c r="Q86" s="186" t="s">
        <v>123</v>
      </c>
      <c r="R86" s="14" t="s">
        <v>125</v>
      </c>
      <c r="S86" s="326" t="s">
        <v>121</v>
      </c>
      <c r="T86" s="14">
        <v>1</v>
      </c>
      <c r="U86" s="14">
        <v>2</v>
      </c>
      <c r="V86" s="9" t="s">
        <v>119</v>
      </c>
      <c r="W86" s="9"/>
      <c r="X86" s="351">
        <f>X87</f>
        <v>534442</v>
      </c>
      <c r="Y86" s="351">
        <f>Y87</f>
        <v>450000</v>
      </c>
      <c r="Z86" s="352">
        <f>Z87</f>
        <v>400000</v>
      </c>
      <c r="AA86" s="7"/>
      <c r="AB86" s="3"/>
    </row>
    <row r="87" spans="1:28" ht="15" customHeight="1">
      <c r="A87" s="22"/>
      <c r="B87" s="304"/>
      <c r="C87" s="305"/>
      <c r="D87" s="313"/>
      <c r="E87" s="314"/>
      <c r="F87" s="332"/>
      <c r="G87" s="669" t="s">
        <v>11</v>
      </c>
      <c r="H87" s="669"/>
      <c r="I87" s="669"/>
      <c r="J87" s="669"/>
      <c r="K87" s="669"/>
      <c r="L87" s="669"/>
      <c r="M87" s="669"/>
      <c r="N87" s="669"/>
      <c r="O87" s="218" t="s">
        <v>238</v>
      </c>
      <c r="P87" s="14" t="s">
        <v>227</v>
      </c>
      <c r="Q87" s="186" t="s">
        <v>123</v>
      </c>
      <c r="R87" s="14" t="s">
        <v>125</v>
      </c>
      <c r="S87" s="326">
        <v>10001</v>
      </c>
      <c r="T87" s="14">
        <v>1</v>
      </c>
      <c r="U87" s="14">
        <v>2</v>
      </c>
      <c r="V87" s="9" t="s">
        <v>119</v>
      </c>
      <c r="W87" s="9"/>
      <c r="X87" s="351">
        <f>SUM(X88)</f>
        <v>534442</v>
      </c>
      <c r="Y87" s="351">
        <f>SUM(Y88)</f>
        <v>450000</v>
      </c>
      <c r="Z87" s="352">
        <f>SUM(Z88)</f>
        <v>400000</v>
      </c>
      <c r="AA87" s="7"/>
      <c r="AB87" s="3"/>
    </row>
    <row r="88" spans="1:28" ht="28.5" customHeight="1">
      <c r="A88" s="22"/>
      <c r="B88" s="304"/>
      <c r="C88" s="305"/>
      <c r="D88" s="313"/>
      <c r="E88" s="498"/>
      <c r="F88" s="332"/>
      <c r="G88" s="484"/>
      <c r="H88" s="484"/>
      <c r="I88" s="484"/>
      <c r="J88" s="484"/>
      <c r="K88" s="484"/>
      <c r="L88" s="484"/>
      <c r="M88" s="484" t="s">
        <v>230</v>
      </c>
      <c r="N88" s="484"/>
      <c r="O88" s="218"/>
      <c r="P88" s="14">
        <v>86</v>
      </c>
      <c r="Q88" s="186">
        <v>0</v>
      </c>
      <c r="R88" s="14">
        <v>1</v>
      </c>
      <c r="S88" s="326">
        <v>10001</v>
      </c>
      <c r="T88" s="14">
        <v>1</v>
      </c>
      <c r="U88" s="14">
        <v>2</v>
      </c>
      <c r="V88" s="9">
        <v>120</v>
      </c>
      <c r="W88" s="9"/>
      <c r="X88" s="546">
        <v>534442</v>
      </c>
      <c r="Y88" s="546">
        <v>450000</v>
      </c>
      <c r="Z88" s="547">
        <v>400000</v>
      </c>
      <c r="AA88" s="7"/>
      <c r="AB88" s="3"/>
    </row>
    <row r="89" spans="1:28" ht="15" hidden="1" customHeight="1">
      <c r="A89" s="22"/>
      <c r="B89" s="304"/>
      <c r="C89" s="305"/>
      <c r="D89" s="313"/>
      <c r="E89" s="498"/>
      <c r="F89" s="332"/>
      <c r="G89" s="484"/>
      <c r="H89" s="484"/>
      <c r="I89" s="484"/>
      <c r="J89" s="484"/>
      <c r="K89" s="484"/>
      <c r="L89" s="484"/>
      <c r="M89" s="484" t="s">
        <v>241</v>
      </c>
      <c r="N89" s="484"/>
      <c r="O89" s="218"/>
      <c r="P89" s="14">
        <v>86</v>
      </c>
      <c r="Q89" s="186">
        <v>0</v>
      </c>
      <c r="R89" s="14">
        <v>1</v>
      </c>
      <c r="S89" s="326">
        <v>0</v>
      </c>
      <c r="T89" s="14"/>
      <c r="U89" s="14"/>
      <c r="V89" s="9"/>
      <c r="W89" s="9"/>
      <c r="X89" s="351">
        <v>0</v>
      </c>
      <c r="Y89" s="351">
        <v>0</v>
      </c>
      <c r="Z89" s="352">
        <v>0</v>
      </c>
      <c r="AA89" s="7"/>
      <c r="AB89" s="3"/>
    </row>
    <row r="90" spans="1:28" ht="15" customHeight="1">
      <c r="A90" s="22"/>
      <c r="B90" s="304"/>
      <c r="C90" s="305"/>
      <c r="D90" s="313"/>
      <c r="E90" s="498"/>
      <c r="F90" s="332"/>
      <c r="G90" s="484"/>
      <c r="H90" s="484"/>
      <c r="I90" s="484"/>
      <c r="J90" s="484"/>
      <c r="K90" s="484"/>
      <c r="L90" s="484"/>
      <c r="M90" s="484" t="s">
        <v>239</v>
      </c>
      <c r="N90" s="484"/>
      <c r="O90" s="218"/>
      <c r="P90" s="14">
        <v>86</v>
      </c>
      <c r="Q90" s="186">
        <v>0</v>
      </c>
      <c r="R90" s="14">
        <v>1</v>
      </c>
      <c r="S90" s="326">
        <v>10002</v>
      </c>
      <c r="T90" s="14"/>
      <c r="U90" s="14"/>
      <c r="V90" s="9"/>
      <c r="W90" s="9"/>
      <c r="X90" s="351">
        <f>SUM(X91)</f>
        <v>1672397.28</v>
      </c>
      <c r="Y90" s="351">
        <f>SUM(Y91)</f>
        <v>822306.1</v>
      </c>
      <c r="Z90" s="352">
        <f>SUM(Z91)</f>
        <v>731932.3</v>
      </c>
      <c r="AA90" s="7"/>
      <c r="AB90" s="3"/>
    </row>
    <row r="91" spans="1:28" ht="43.5" customHeight="1">
      <c r="A91" s="22"/>
      <c r="B91" s="666" t="s">
        <v>242</v>
      </c>
      <c r="C91" s="666"/>
      <c r="D91" s="666"/>
      <c r="E91" s="666"/>
      <c r="F91" s="666"/>
      <c r="G91" s="666"/>
      <c r="H91" s="666"/>
      <c r="I91" s="666"/>
      <c r="J91" s="666"/>
      <c r="K91" s="666"/>
      <c r="L91" s="666"/>
      <c r="M91" s="666"/>
      <c r="N91" s="666"/>
      <c r="O91" s="218" t="s">
        <v>238</v>
      </c>
      <c r="P91" s="14" t="s">
        <v>227</v>
      </c>
      <c r="Q91" s="186" t="s">
        <v>123</v>
      </c>
      <c r="R91" s="14" t="s">
        <v>125</v>
      </c>
      <c r="S91" s="326" t="s">
        <v>237</v>
      </c>
      <c r="T91" s="14">
        <v>1</v>
      </c>
      <c r="U91" s="14">
        <v>4</v>
      </c>
      <c r="V91" s="9" t="s">
        <v>119</v>
      </c>
      <c r="W91" s="9"/>
      <c r="X91" s="351">
        <f>X92+X93</f>
        <v>1672397.28</v>
      </c>
      <c r="Y91" s="351">
        <f>Y92+Y93</f>
        <v>822306.1</v>
      </c>
      <c r="Z91" s="352">
        <f>Z92+Z93</f>
        <v>731932.3</v>
      </c>
      <c r="AA91" s="7"/>
      <c r="AB91" s="3"/>
    </row>
    <row r="92" spans="1:28" ht="29.25" customHeight="1">
      <c r="A92" s="22"/>
      <c r="B92" s="666" t="s">
        <v>230</v>
      </c>
      <c r="C92" s="666"/>
      <c r="D92" s="666"/>
      <c r="E92" s="666"/>
      <c r="F92" s="666"/>
      <c r="G92" s="666"/>
      <c r="H92" s="666"/>
      <c r="I92" s="666"/>
      <c r="J92" s="666"/>
      <c r="K92" s="666"/>
      <c r="L92" s="666"/>
      <c r="M92" s="666"/>
      <c r="N92" s="666"/>
      <c r="O92" s="218" t="s">
        <v>238</v>
      </c>
      <c r="P92" s="14" t="s">
        <v>227</v>
      </c>
      <c r="Q92" s="186" t="s">
        <v>123</v>
      </c>
      <c r="R92" s="14" t="s">
        <v>125</v>
      </c>
      <c r="S92" s="326" t="s">
        <v>237</v>
      </c>
      <c r="T92" s="14">
        <v>1</v>
      </c>
      <c r="U92" s="14">
        <v>4</v>
      </c>
      <c r="V92" s="9" t="s">
        <v>229</v>
      </c>
      <c r="W92" s="9"/>
      <c r="X92" s="353">
        <v>1215558</v>
      </c>
      <c r="Y92" s="353">
        <v>735299.9</v>
      </c>
      <c r="Z92" s="150">
        <v>700000</v>
      </c>
      <c r="AA92" s="7"/>
      <c r="AB92" s="3"/>
    </row>
    <row r="93" spans="1:28" ht="29.25" customHeight="1">
      <c r="A93" s="22"/>
      <c r="B93" s="304"/>
      <c r="C93" s="304"/>
      <c r="D93" s="304"/>
      <c r="E93" s="304"/>
      <c r="F93" s="304"/>
      <c r="G93" s="304"/>
      <c r="H93" s="304"/>
      <c r="I93" s="304"/>
      <c r="J93" s="304"/>
      <c r="K93" s="304"/>
      <c r="L93" s="304"/>
      <c r="M93" s="304" t="s">
        <v>165</v>
      </c>
      <c r="N93" s="304"/>
      <c r="O93" s="218"/>
      <c r="P93" s="14">
        <v>86</v>
      </c>
      <c r="Q93" s="186">
        <v>0</v>
      </c>
      <c r="R93" s="14">
        <v>1</v>
      </c>
      <c r="S93" s="326">
        <v>10002</v>
      </c>
      <c r="T93" s="14">
        <v>1</v>
      </c>
      <c r="U93" s="14">
        <v>4</v>
      </c>
      <c r="V93" s="9">
        <v>240</v>
      </c>
      <c r="W93" s="9"/>
      <c r="X93" s="353">
        <v>456839.28</v>
      </c>
      <c r="Y93" s="353">
        <v>87006.2</v>
      </c>
      <c r="Z93" s="150">
        <v>31932.3</v>
      </c>
      <c r="AA93" s="7"/>
      <c r="AB93" s="3"/>
    </row>
    <row r="94" spans="1:28" ht="29.25" customHeight="1">
      <c r="A94" s="22"/>
      <c r="B94" s="304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 t="s">
        <v>3</v>
      </c>
      <c r="N94" s="304"/>
      <c r="O94" s="218"/>
      <c r="P94" s="14">
        <v>86</v>
      </c>
      <c r="Q94" s="186">
        <v>0</v>
      </c>
      <c r="R94" s="14">
        <v>17</v>
      </c>
      <c r="S94" s="326">
        <v>88888</v>
      </c>
      <c r="T94" s="14">
        <v>1</v>
      </c>
      <c r="U94" s="14">
        <v>4</v>
      </c>
      <c r="V94" s="9"/>
      <c r="W94" s="9"/>
      <c r="X94" s="499">
        <f>SUM(X95)</f>
        <v>35000</v>
      </c>
      <c r="Y94" s="499"/>
      <c r="Z94" s="500"/>
      <c r="AA94" s="7"/>
      <c r="AB94" s="3"/>
    </row>
    <row r="95" spans="1:28" ht="29.25" customHeight="1">
      <c r="A95" s="22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 t="s">
        <v>230</v>
      </c>
      <c r="N95" s="304"/>
      <c r="O95" s="218"/>
      <c r="P95" s="14">
        <v>86</v>
      </c>
      <c r="Q95" s="186">
        <v>0</v>
      </c>
      <c r="R95" s="14">
        <v>17</v>
      </c>
      <c r="S95" s="326">
        <v>88888</v>
      </c>
      <c r="T95" s="14">
        <v>1</v>
      </c>
      <c r="U95" s="14">
        <v>4</v>
      </c>
      <c r="V95" s="9">
        <v>120</v>
      </c>
      <c r="W95" s="9"/>
      <c r="X95" s="353">
        <v>35000</v>
      </c>
      <c r="Y95" s="353">
        <v>0</v>
      </c>
      <c r="Z95" s="150">
        <v>0</v>
      </c>
      <c r="AA95" s="7"/>
      <c r="AB95" s="3"/>
    </row>
    <row r="96" spans="1:28" ht="50.25" customHeight="1">
      <c r="A96" s="22"/>
      <c r="B96" s="304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 t="s">
        <v>83</v>
      </c>
      <c r="N96" s="304"/>
      <c r="O96" s="218"/>
      <c r="P96" s="14">
        <v>86</v>
      </c>
      <c r="Q96" s="186">
        <v>0</v>
      </c>
      <c r="R96" s="14">
        <v>10</v>
      </c>
      <c r="S96" s="326">
        <v>0</v>
      </c>
      <c r="T96" s="14">
        <v>1</v>
      </c>
      <c r="U96" s="14">
        <v>4</v>
      </c>
      <c r="V96" s="9"/>
      <c r="W96" s="9"/>
      <c r="X96" s="499">
        <f t="shared" ref="X96:Z97" si="12">SUM(X97)</f>
        <v>2250</v>
      </c>
      <c r="Y96" s="499">
        <f t="shared" si="12"/>
        <v>0</v>
      </c>
      <c r="Z96" s="500">
        <f t="shared" si="12"/>
        <v>0</v>
      </c>
      <c r="AA96" s="7"/>
      <c r="AB96" s="3"/>
    </row>
    <row r="97" spans="1:28" s="557" customFormat="1" ht="51.75" customHeight="1">
      <c r="A97" s="548"/>
      <c r="B97" s="549"/>
      <c r="C97" s="549"/>
      <c r="D97" s="549"/>
      <c r="E97" s="549"/>
      <c r="F97" s="549"/>
      <c r="G97" s="549"/>
      <c r="H97" s="549"/>
      <c r="I97" s="549"/>
      <c r="J97" s="549"/>
      <c r="K97" s="549"/>
      <c r="L97" s="549"/>
      <c r="M97" s="549" t="s">
        <v>82</v>
      </c>
      <c r="N97" s="549"/>
      <c r="O97" s="550"/>
      <c r="P97" s="551">
        <v>86</v>
      </c>
      <c r="Q97" s="552">
        <v>0</v>
      </c>
      <c r="R97" s="551">
        <v>10</v>
      </c>
      <c r="S97" s="553">
        <v>10040</v>
      </c>
      <c r="T97" s="551">
        <v>1</v>
      </c>
      <c r="U97" s="551">
        <v>4</v>
      </c>
      <c r="V97" s="554"/>
      <c r="W97" s="554"/>
      <c r="X97" s="499">
        <f t="shared" si="12"/>
        <v>2250</v>
      </c>
      <c r="Y97" s="499">
        <f t="shared" si="12"/>
        <v>0</v>
      </c>
      <c r="Z97" s="500">
        <f t="shared" si="12"/>
        <v>0</v>
      </c>
      <c r="AA97" s="555"/>
      <c r="AB97" s="556"/>
    </row>
    <row r="98" spans="1:28" ht="29.25" customHeight="1">
      <c r="A98" s="22"/>
      <c r="B98" s="304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 t="s">
        <v>15</v>
      </c>
      <c r="N98" s="304"/>
      <c r="O98" s="218"/>
      <c r="P98" s="14">
        <v>86</v>
      </c>
      <c r="Q98" s="186">
        <v>0</v>
      </c>
      <c r="R98" s="14">
        <v>10</v>
      </c>
      <c r="S98" s="326">
        <v>10040</v>
      </c>
      <c r="T98" s="14">
        <v>1</v>
      </c>
      <c r="U98" s="14">
        <v>4</v>
      </c>
      <c r="V98" s="9">
        <v>540</v>
      </c>
      <c r="W98" s="9"/>
      <c r="X98" s="353">
        <v>2250</v>
      </c>
      <c r="Y98" s="353">
        <v>0</v>
      </c>
      <c r="Z98" s="150">
        <v>0</v>
      </c>
      <c r="AA98" s="7"/>
      <c r="AB98" s="3"/>
    </row>
    <row r="99" spans="1:28" ht="29.25" customHeight="1">
      <c r="A99" s="22"/>
      <c r="B99" s="304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 t="s">
        <v>13</v>
      </c>
      <c r="N99" s="304"/>
      <c r="O99" s="218"/>
      <c r="P99" s="14">
        <v>86</v>
      </c>
      <c r="Q99" s="186">
        <v>0</v>
      </c>
      <c r="R99" s="14">
        <v>7</v>
      </c>
      <c r="S99" s="326">
        <v>0</v>
      </c>
      <c r="T99" s="14">
        <v>1</v>
      </c>
      <c r="U99" s="14">
        <v>13</v>
      </c>
      <c r="V99" s="9"/>
      <c r="W99" s="9"/>
      <c r="X99" s="499">
        <f>SUM(X100)</f>
        <v>3100</v>
      </c>
      <c r="Y99" s="499"/>
      <c r="Z99" s="500"/>
      <c r="AA99" s="7"/>
      <c r="AB99" s="3"/>
    </row>
    <row r="100" spans="1:28" ht="29.25" customHeight="1">
      <c r="A100" s="22"/>
      <c r="B100" s="304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 t="s">
        <v>625</v>
      </c>
      <c r="N100" s="304"/>
      <c r="O100" s="218"/>
      <c r="P100" s="14">
        <v>86</v>
      </c>
      <c r="Q100" s="186">
        <v>0</v>
      </c>
      <c r="R100" s="14">
        <v>7</v>
      </c>
      <c r="S100" s="326">
        <v>95555</v>
      </c>
      <c r="T100" s="14">
        <v>1</v>
      </c>
      <c r="U100" s="14">
        <v>13</v>
      </c>
      <c r="V100" s="9"/>
      <c r="W100" s="9"/>
      <c r="X100" s="499">
        <f>SUM(X101)</f>
        <v>3100</v>
      </c>
      <c r="Y100" s="499"/>
      <c r="Z100" s="500"/>
      <c r="AA100" s="7"/>
      <c r="AB100" s="3"/>
    </row>
    <row r="101" spans="1:28" ht="29.25" customHeight="1">
      <c r="A101" s="22"/>
      <c r="B101" s="667" t="s">
        <v>617</v>
      </c>
      <c r="C101" s="667"/>
      <c r="D101" s="667"/>
      <c r="E101" s="667"/>
      <c r="F101" s="667"/>
      <c r="G101" s="667"/>
      <c r="H101" s="667"/>
      <c r="I101" s="667"/>
      <c r="J101" s="667"/>
      <c r="K101" s="667"/>
      <c r="L101" s="667"/>
      <c r="M101" s="667"/>
      <c r="N101" s="667"/>
      <c r="O101" s="218" t="s">
        <v>238</v>
      </c>
      <c r="P101" s="14" t="s">
        <v>227</v>
      </c>
      <c r="Q101" s="186" t="s">
        <v>123</v>
      </c>
      <c r="R101" s="14">
        <v>7</v>
      </c>
      <c r="S101" s="326">
        <v>95555</v>
      </c>
      <c r="T101" s="14">
        <v>1</v>
      </c>
      <c r="U101" s="14">
        <v>13</v>
      </c>
      <c r="V101" s="9">
        <v>850</v>
      </c>
      <c r="W101" s="9"/>
      <c r="X101" s="353">
        <v>3100</v>
      </c>
      <c r="Y101" s="353">
        <v>0</v>
      </c>
      <c r="Z101" s="150">
        <v>0</v>
      </c>
      <c r="AA101" s="7"/>
      <c r="AB101" s="3"/>
    </row>
    <row r="102" spans="1:28" ht="29.25" customHeight="1">
      <c r="A102" s="22"/>
      <c r="B102" s="308"/>
      <c r="C102" s="309"/>
      <c r="D102" s="310"/>
      <c r="E102" s="312"/>
      <c r="F102" s="670" t="s">
        <v>233</v>
      </c>
      <c r="G102" s="671"/>
      <c r="H102" s="671"/>
      <c r="I102" s="671"/>
      <c r="J102" s="671"/>
      <c r="K102" s="671"/>
      <c r="L102" s="671"/>
      <c r="M102" s="671"/>
      <c r="N102" s="671"/>
      <c r="O102" s="218" t="s">
        <v>232</v>
      </c>
      <c r="P102" s="14" t="s">
        <v>227</v>
      </c>
      <c r="Q102" s="186" t="s">
        <v>123</v>
      </c>
      <c r="R102" s="14" t="s">
        <v>226</v>
      </c>
      <c r="S102" s="326" t="s">
        <v>121</v>
      </c>
      <c r="T102" s="14" t="s">
        <v>119</v>
      </c>
      <c r="U102" s="14" t="s">
        <v>119</v>
      </c>
      <c r="V102" s="9" t="s">
        <v>119</v>
      </c>
      <c r="W102" s="9"/>
      <c r="X102" s="351">
        <f t="shared" ref="X102:Z103" si="13">X103</f>
        <v>92185</v>
      </c>
      <c r="Y102" s="351">
        <f t="shared" si="13"/>
        <v>92636</v>
      </c>
      <c r="Z102" s="352">
        <f t="shared" si="13"/>
        <v>95154</v>
      </c>
      <c r="AA102" s="7"/>
      <c r="AB102" s="3"/>
    </row>
    <row r="103" spans="1:28" ht="29.25" customHeight="1">
      <c r="A103" s="22"/>
      <c r="B103" s="304"/>
      <c r="C103" s="305"/>
      <c r="D103" s="313"/>
      <c r="E103" s="314"/>
      <c r="F103" s="332"/>
      <c r="G103" s="669" t="s">
        <v>231</v>
      </c>
      <c r="H103" s="669"/>
      <c r="I103" s="669"/>
      <c r="J103" s="669"/>
      <c r="K103" s="669"/>
      <c r="L103" s="669"/>
      <c r="M103" s="669"/>
      <c r="N103" s="669"/>
      <c r="O103" s="218" t="s">
        <v>228</v>
      </c>
      <c r="P103" s="14" t="s">
        <v>227</v>
      </c>
      <c r="Q103" s="186" t="s">
        <v>123</v>
      </c>
      <c r="R103" s="14" t="s">
        <v>226</v>
      </c>
      <c r="S103" s="326" t="s">
        <v>225</v>
      </c>
      <c r="T103" s="14" t="s">
        <v>119</v>
      </c>
      <c r="U103" s="14" t="s">
        <v>119</v>
      </c>
      <c r="V103" s="9" t="s">
        <v>119</v>
      </c>
      <c r="W103" s="9"/>
      <c r="X103" s="351">
        <f t="shared" si="13"/>
        <v>92185</v>
      </c>
      <c r="Y103" s="351">
        <f t="shared" si="13"/>
        <v>92636</v>
      </c>
      <c r="Z103" s="352">
        <f t="shared" si="13"/>
        <v>95154</v>
      </c>
      <c r="AA103" s="7"/>
      <c r="AB103" s="3"/>
    </row>
    <row r="104" spans="1:28" ht="15" customHeight="1">
      <c r="A104" s="22"/>
      <c r="B104" s="666" t="s">
        <v>235</v>
      </c>
      <c r="C104" s="666"/>
      <c r="D104" s="666"/>
      <c r="E104" s="666"/>
      <c r="F104" s="666"/>
      <c r="G104" s="666"/>
      <c r="H104" s="666"/>
      <c r="I104" s="666"/>
      <c r="J104" s="666"/>
      <c r="K104" s="666"/>
      <c r="L104" s="666"/>
      <c r="M104" s="666"/>
      <c r="N104" s="666"/>
      <c r="O104" s="218" t="s">
        <v>228</v>
      </c>
      <c r="P104" s="14" t="s">
        <v>227</v>
      </c>
      <c r="Q104" s="186" t="s">
        <v>123</v>
      </c>
      <c r="R104" s="14" t="s">
        <v>226</v>
      </c>
      <c r="S104" s="326" t="s">
        <v>225</v>
      </c>
      <c r="T104" s="14">
        <v>2</v>
      </c>
      <c r="U104" s="14">
        <v>3</v>
      </c>
      <c r="V104" s="9" t="s">
        <v>119</v>
      </c>
      <c r="W104" s="9"/>
      <c r="X104" s="351">
        <f>X105+X106</f>
        <v>92185</v>
      </c>
      <c r="Y104" s="351">
        <f>Y105+Y106</f>
        <v>92636</v>
      </c>
      <c r="Z104" s="352">
        <f>Z105+Z106</f>
        <v>95154</v>
      </c>
      <c r="AA104" s="7"/>
      <c r="AB104" s="3"/>
    </row>
    <row r="105" spans="1:28" ht="29.25" customHeight="1">
      <c r="A105" s="22"/>
      <c r="B105" s="666" t="s">
        <v>230</v>
      </c>
      <c r="C105" s="666"/>
      <c r="D105" s="666"/>
      <c r="E105" s="666"/>
      <c r="F105" s="666"/>
      <c r="G105" s="666"/>
      <c r="H105" s="666"/>
      <c r="I105" s="666"/>
      <c r="J105" s="666"/>
      <c r="K105" s="666"/>
      <c r="L105" s="666"/>
      <c r="M105" s="666"/>
      <c r="N105" s="666"/>
      <c r="O105" s="218" t="s">
        <v>228</v>
      </c>
      <c r="P105" s="14" t="s">
        <v>227</v>
      </c>
      <c r="Q105" s="186" t="s">
        <v>123</v>
      </c>
      <c r="R105" s="14" t="s">
        <v>226</v>
      </c>
      <c r="S105" s="326" t="s">
        <v>225</v>
      </c>
      <c r="T105" s="14">
        <v>2</v>
      </c>
      <c r="U105" s="14">
        <v>3</v>
      </c>
      <c r="V105" s="9" t="s">
        <v>229</v>
      </c>
      <c r="W105" s="9"/>
      <c r="X105" s="353">
        <v>87179</v>
      </c>
      <c r="Y105" s="353">
        <v>87179</v>
      </c>
      <c r="Z105" s="150">
        <v>87179</v>
      </c>
      <c r="AA105" s="7"/>
      <c r="AB105" s="3"/>
    </row>
    <row r="106" spans="1:28" ht="36" customHeight="1">
      <c r="A106" s="22"/>
      <c r="B106" s="667" t="s">
        <v>165</v>
      </c>
      <c r="C106" s="667"/>
      <c r="D106" s="667"/>
      <c r="E106" s="667"/>
      <c r="F106" s="667"/>
      <c r="G106" s="667"/>
      <c r="H106" s="667"/>
      <c r="I106" s="667"/>
      <c r="J106" s="667"/>
      <c r="K106" s="667"/>
      <c r="L106" s="667"/>
      <c r="M106" s="667"/>
      <c r="N106" s="667"/>
      <c r="O106" s="218" t="s">
        <v>228</v>
      </c>
      <c r="P106" s="14" t="s">
        <v>227</v>
      </c>
      <c r="Q106" s="186" t="s">
        <v>123</v>
      </c>
      <c r="R106" s="14" t="s">
        <v>226</v>
      </c>
      <c r="S106" s="326" t="s">
        <v>225</v>
      </c>
      <c r="T106" s="14">
        <v>2</v>
      </c>
      <c r="U106" s="14">
        <v>3</v>
      </c>
      <c r="V106" s="9" t="s">
        <v>160</v>
      </c>
      <c r="W106" s="9"/>
      <c r="X106" s="353">
        <v>5006</v>
      </c>
      <c r="Y106" s="353">
        <v>5457</v>
      </c>
      <c r="Z106" s="150">
        <v>7975</v>
      </c>
      <c r="AA106" s="7"/>
      <c r="AB106" s="3"/>
    </row>
    <row r="107" spans="1:28" ht="15" customHeight="1" thickBot="1">
      <c r="A107" s="22"/>
      <c r="B107" s="333"/>
      <c r="C107" s="334"/>
      <c r="D107" s="668" t="s">
        <v>120</v>
      </c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335" t="s">
        <v>270</v>
      </c>
      <c r="P107" s="336" t="s">
        <v>271</v>
      </c>
      <c r="Q107" s="337" t="s">
        <v>123</v>
      </c>
      <c r="R107" s="336" t="s">
        <v>122</v>
      </c>
      <c r="S107" s="338" t="s">
        <v>121</v>
      </c>
      <c r="T107" s="336" t="s">
        <v>119</v>
      </c>
      <c r="U107" s="336" t="s">
        <v>119</v>
      </c>
      <c r="V107" s="339" t="s">
        <v>119</v>
      </c>
      <c r="W107" s="340"/>
      <c r="X107" s="356">
        <f ca="1">Ведом!X130</f>
        <v>0</v>
      </c>
      <c r="Y107" s="356">
        <f ca="1">Ведом!Y130</f>
        <v>143695.74608001151</v>
      </c>
      <c r="Z107" s="357">
        <f ca="1">Ведом!Z130</f>
        <v>153068.85149967056</v>
      </c>
      <c r="AA107" s="7"/>
      <c r="AB107" s="3"/>
    </row>
    <row r="108" spans="1:28" ht="0.75" customHeight="1" thickBot="1">
      <c r="A108" s="6"/>
      <c r="B108" s="315"/>
      <c r="C108" s="315"/>
      <c r="D108" s="315"/>
      <c r="E108" s="315"/>
      <c r="F108" s="315"/>
      <c r="G108" s="315"/>
      <c r="H108" s="315"/>
      <c r="I108" s="315"/>
      <c r="J108" s="315"/>
      <c r="K108" s="316"/>
      <c r="L108" s="315"/>
      <c r="M108" s="317"/>
      <c r="N108" s="318"/>
      <c r="O108" s="319" t="s">
        <v>262</v>
      </c>
      <c r="P108" s="320" t="s">
        <v>119</v>
      </c>
      <c r="Q108" s="320" t="s">
        <v>119</v>
      </c>
      <c r="R108" s="320" t="s">
        <v>119</v>
      </c>
      <c r="S108" s="320" t="s">
        <v>119</v>
      </c>
      <c r="T108" s="321">
        <v>0</v>
      </c>
      <c r="U108" s="322">
        <v>0</v>
      </c>
      <c r="V108" s="318" t="s">
        <v>272</v>
      </c>
      <c r="W108" s="322"/>
      <c r="X108" s="155"/>
      <c r="Y108" s="358"/>
      <c r="Z108" s="359"/>
      <c r="AA108" s="323"/>
      <c r="AB108" s="3"/>
    </row>
    <row r="109" spans="1:28" ht="26.25" customHeight="1" thickBot="1">
      <c r="A109" s="4"/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3"/>
      <c r="M109" s="341" t="s">
        <v>118</v>
      </c>
      <c r="N109" s="283"/>
      <c r="O109" s="283"/>
      <c r="P109" s="283"/>
      <c r="Q109" s="283"/>
      <c r="R109" s="283"/>
      <c r="S109" s="283"/>
      <c r="T109" s="283"/>
      <c r="U109" s="283"/>
      <c r="V109" s="283"/>
      <c r="W109" s="342"/>
      <c r="X109" s="360">
        <f>X107+X85+X40+X27+X17</f>
        <v>4429150</v>
      </c>
      <c r="Y109" s="360">
        <f>Y107+Y85+Y40+Y27+Y17</f>
        <v>5840456.9960800111</v>
      </c>
      <c r="Z109" s="361">
        <f>Z107+Z85+Z40+Z27+Z17</f>
        <v>3156530.0014996706</v>
      </c>
      <c r="AA109" s="3"/>
      <c r="AB109" s="2"/>
    </row>
    <row r="110" spans="1:28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3"/>
      <c r="Q110" s="3"/>
      <c r="R110" s="3"/>
      <c r="S110" s="3"/>
      <c r="T110" s="3"/>
      <c r="U110" s="3"/>
      <c r="V110" s="3"/>
      <c r="W110" s="3"/>
      <c r="X110" s="2"/>
      <c r="Y110" s="4"/>
      <c r="Z110" s="3"/>
      <c r="AA110" s="3"/>
      <c r="AB110" s="2"/>
    </row>
  </sheetData>
  <autoFilter ref="M16:Z106">
    <filterColumn colId="3" showButton="0"/>
    <filterColumn colId="4" showButton="0"/>
    <filterColumn colId="5" showButton="0"/>
  </autoFilter>
  <mergeCells count="67">
    <mergeCell ref="E33:N33"/>
    <mergeCell ref="F34:N34"/>
    <mergeCell ref="B23:N23"/>
    <mergeCell ref="P15:S15"/>
    <mergeCell ref="P16:S16"/>
    <mergeCell ref="D17:N17"/>
    <mergeCell ref="G18:N18"/>
    <mergeCell ref="B19:N19"/>
    <mergeCell ref="B44:N44"/>
    <mergeCell ref="B45:N45"/>
    <mergeCell ref="F46:N46"/>
    <mergeCell ref="G35:N35"/>
    <mergeCell ref="D27:N27"/>
    <mergeCell ref="E28:N28"/>
    <mergeCell ref="F29:N29"/>
    <mergeCell ref="G30:N30"/>
    <mergeCell ref="B31:N31"/>
    <mergeCell ref="B32:N32"/>
    <mergeCell ref="B36:N36"/>
    <mergeCell ref="B39:N39"/>
    <mergeCell ref="D40:N40"/>
    <mergeCell ref="E41:N41"/>
    <mergeCell ref="F42:N42"/>
    <mergeCell ref="G43:N43"/>
    <mergeCell ref="F65:N65"/>
    <mergeCell ref="E54:N54"/>
    <mergeCell ref="F55:N55"/>
    <mergeCell ref="G56:N56"/>
    <mergeCell ref="B57:N57"/>
    <mergeCell ref="B58:N58"/>
    <mergeCell ref="E59:N59"/>
    <mergeCell ref="F60:N60"/>
    <mergeCell ref="G61:N61"/>
    <mergeCell ref="B62:N62"/>
    <mergeCell ref="B63:N63"/>
    <mergeCell ref="E64:N64"/>
    <mergeCell ref="G47:N47"/>
    <mergeCell ref="B48:N48"/>
    <mergeCell ref="B53:N53"/>
    <mergeCell ref="B79:N79"/>
    <mergeCell ref="G66:N66"/>
    <mergeCell ref="B67:N67"/>
    <mergeCell ref="B70:N70"/>
    <mergeCell ref="E71:N71"/>
    <mergeCell ref="F72:N72"/>
    <mergeCell ref="G73:N73"/>
    <mergeCell ref="B74:N74"/>
    <mergeCell ref="F76:N76"/>
    <mergeCell ref="G77:N77"/>
    <mergeCell ref="B78:N78"/>
    <mergeCell ref="F102:N102"/>
    <mergeCell ref="E80:N80"/>
    <mergeCell ref="F81:N81"/>
    <mergeCell ref="G82:N82"/>
    <mergeCell ref="B83:N83"/>
    <mergeCell ref="B84:N84"/>
    <mergeCell ref="D85:N85"/>
    <mergeCell ref="F86:N86"/>
    <mergeCell ref="G87:N87"/>
    <mergeCell ref="B104:N104"/>
    <mergeCell ref="B105:N105"/>
    <mergeCell ref="B106:N106"/>
    <mergeCell ref="D107:N107"/>
    <mergeCell ref="B91:N91"/>
    <mergeCell ref="B92:N92"/>
    <mergeCell ref="B101:N101"/>
    <mergeCell ref="G103:N103"/>
  </mergeCells>
  <phoneticPr fontId="0" type="noConversion"/>
  <pageMargins left="1.1811023622047245" right="0.39370078740157483" top="0.78740157480314965" bottom="0.59055118110236227" header="0.31496062992125984" footer="0.31496062992125984"/>
  <pageSetup paperSize="9" scale="80" fitToHeight="0" orientation="landscape" verticalDpi="0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view="pageBreakPreview" zoomScaleSheetLayoutView="100" workbookViewId="0">
      <selection activeCell="B4" sqref="B4:D4"/>
    </sheetView>
  </sheetViews>
  <sheetFormatPr defaultRowHeight="12.75"/>
  <cols>
    <col min="1" max="1" width="55.140625" style="399" customWidth="1"/>
    <col min="2" max="4" width="10.5703125" style="399" customWidth="1"/>
    <col min="5" max="16384" width="9.140625" style="399"/>
  </cols>
  <sheetData>
    <row r="1" spans="1:7">
      <c r="B1" s="686" t="s">
        <v>614</v>
      </c>
      <c r="C1" s="686"/>
      <c r="D1" s="686"/>
    </row>
    <row r="2" spans="1:7">
      <c r="B2" s="686" t="s">
        <v>258</v>
      </c>
      <c r="C2" s="686"/>
      <c r="D2" s="686"/>
    </row>
    <row r="3" spans="1:7" ht="12.75" customHeight="1">
      <c r="B3" s="687" t="s">
        <v>576</v>
      </c>
      <c r="C3" s="687"/>
      <c r="D3" s="687"/>
    </row>
    <row r="4" spans="1:7">
      <c r="B4" s="686" t="s">
        <v>114</v>
      </c>
      <c r="C4" s="686"/>
      <c r="D4" s="686"/>
    </row>
    <row r="5" spans="1:7">
      <c r="B5" s="400"/>
      <c r="C5" s="400"/>
      <c r="D5" s="400"/>
    </row>
    <row r="6" spans="1:7" ht="57" customHeight="1">
      <c r="A6" s="590" t="s">
        <v>80</v>
      </c>
      <c r="B6" s="591"/>
      <c r="C6" s="591"/>
      <c r="D6" s="591"/>
      <c r="G6" s="399" t="s">
        <v>331</v>
      </c>
    </row>
    <row r="7" spans="1:7" ht="15.75">
      <c r="A7" s="401"/>
    </row>
    <row r="8" spans="1:7" ht="81" customHeight="1">
      <c r="A8" s="688" t="s">
        <v>81</v>
      </c>
      <c r="B8" s="688"/>
      <c r="C8" s="688"/>
      <c r="D8" s="688"/>
    </row>
    <row r="9" spans="1:7" ht="15.75">
      <c r="C9" s="684" t="s">
        <v>256</v>
      </c>
      <c r="D9" s="684"/>
    </row>
    <row r="10" spans="1:7" ht="15.75">
      <c r="A10" s="685" t="s">
        <v>333</v>
      </c>
      <c r="B10" s="685" t="s">
        <v>334</v>
      </c>
      <c r="C10" s="685"/>
      <c r="D10" s="685"/>
    </row>
    <row r="11" spans="1:7" ht="15.75">
      <c r="A11" s="685"/>
      <c r="B11" s="409" t="s">
        <v>618</v>
      </c>
      <c r="C11" s="409" t="s">
        <v>622</v>
      </c>
      <c r="D11" s="409" t="s">
        <v>71</v>
      </c>
    </row>
    <row r="12" spans="1:7" ht="31.5">
      <c r="A12" s="407" t="s">
        <v>335</v>
      </c>
      <c r="B12" s="410"/>
      <c r="C12" s="410"/>
      <c r="D12" s="410"/>
    </row>
    <row r="13" spans="1:7" ht="31.5">
      <c r="A13" s="411" t="s">
        <v>336</v>
      </c>
      <c r="B13" s="412">
        <v>0</v>
      </c>
      <c r="C13" s="412">
        <v>0</v>
      </c>
      <c r="D13" s="412">
        <v>0</v>
      </c>
    </row>
    <row r="14" spans="1:7" ht="31.5">
      <c r="A14" s="407" t="s">
        <v>337</v>
      </c>
      <c r="B14" s="410">
        <v>0</v>
      </c>
      <c r="C14" s="410">
        <v>0</v>
      </c>
      <c r="D14" s="410">
        <v>0</v>
      </c>
    </row>
    <row r="15" spans="1:7" ht="31.5">
      <c r="A15" s="407" t="s">
        <v>338</v>
      </c>
      <c r="B15" s="410">
        <v>0</v>
      </c>
      <c r="C15" s="410">
        <v>0</v>
      </c>
      <c r="D15" s="410">
        <v>0</v>
      </c>
    </row>
    <row r="16" spans="1:7" ht="31.5">
      <c r="A16" s="411" t="s">
        <v>339</v>
      </c>
      <c r="B16" s="412">
        <v>0</v>
      </c>
      <c r="C16" s="412">
        <v>0</v>
      </c>
      <c r="D16" s="412">
        <v>0</v>
      </c>
    </row>
  </sheetData>
  <mergeCells count="9">
    <mergeCell ref="C9:D9"/>
    <mergeCell ref="A10:A11"/>
    <mergeCell ref="B10:D10"/>
    <mergeCell ref="B1:D1"/>
    <mergeCell ref="B2:D2"/>
    <mergeCell ref="B3:D3"/>
    <mergeCell ref="B4:D4"/>
    <mergeCell ref="A6:D6"/>
    <mergeCell ref="A8:D8"/>
  </mergeCells>
  <phoneticPr fontId="0" type="noConversion"/>
  <pageMargins left="0.59055118110236227" right="0.15748031496062992" top="0.23622047244094491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нарматив дох</vt:lpstr>
      <vt:lpstr>коды адм</vt:lpstr>
      <vt:lpstr>доходы</vt:lpstr>
      <vt:lpstr>источники</vt:lpstr>
      <vt:lpstr>Ведом</vt:lpstr>
      <vt:lpstr>Функц</vt:lpstr>
      <vt:lpstr>РзПр</vt:lpstr>
      <vt:lpstr>КЦСР</vt:lpstr>
      <vt:lpstr>прогр замств</vt:lpstr>
      <vt:lpstr>муниц гарант</vt:lpstr>
      <vt:lpstr>Функц!Заголовки_для_печати</vt:lpstr>
      <vt:lpstr>доходы!Область_печати</vt:lpstr>
      <vt:lpstr>'муниц гарант'!Область_печати</vt:lpstr>
      <vt:lpstr>'нарматив дох'!Область_печати</vt:lpstr>
      <vt:lpstr>'прогр замств'!Область_печати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</cp:lastModifiedBy>
  <cp:lastPrinted>2019-12-23T09:18:08Z</cp:lastPrinted>
  <dcterms:created xsi:type="dcterms:W3CDTF">2016-11-23T13:37:33Z</dcterms:created>
  <dcterms:modified xsi:type="dcterms:W3CDTF">2019-12-27T17:31:45Z</dcterms:modified>
</cp:coreProperties>
</file>